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dhl\Downloads\"/>
    </mc:Choice>
  </mc:AlternateContent>
  <xr:revisionPtr revIDLastSave="0" documentId="13_ncr:1_{546B8F30-E3E2-411C-A62F-6C970BB9CC1D}" xr6:coauthVersionLast="45" xr6:coauthVersionMax="45" xr10:uidLastSave="{00000000-0000-0000-0000-000000000000}"/>
  <bookViews>
    <workbookView xWindow="-120" yWindow="-120" windowWidth="20730" windowHeight="11160" xr2:uid="{811DE3BD-A316-4070-93CE-9A5E4A5627D4}"/>
  </bookViews>
  <sheets>
    <sheet name="Data Ekspor Cengkeh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1" i="3" l="1"/>
  <c r="D21" i="3"/>
  <c r="E21" i="3"/>
  <c r="F21" i="3"/>
  <c r="G21" i="3"/>
  <c r="H21" i="3"/>
  <c r="I21" i="3"/>
  <c r="J21" i="3"/>
  <c r="K21" i="3"/>
  <c r="B21" i="3"/>
  <c r="M3" i="3"/>
  <c r="N3" i="3"/>
  <c r="O3" i="3"/>
  <c r="P3" i="3"/>
  <c r="Q3" i="3"/>
  <c r="R3" i="3"/>
  <c r="S14" i="3"/>
  <c r="T14" i="3"/>
  <c r="U14" i="3"/>
  <c r="M4" i="3"/>
  <c r="N4" i="3"/>
  <c r="O4" i="3"/>
  <c r="P4" i="3"/>
  <c r="Q4" i="3"/>
  <c r="R4" i="3"/>
  <c r="S15" i="3"/>
  <c r="T15" i="3"/>
  <c r="U15" i="3"/>
  <c r="M5" i="3"/>
  <c r="N5" i="3"/>
  <c r="O5" i="3"/>
  <c r="P5" i="3"/>
  <c r="Q5" i="3"/>
  <c r="R5" i="3"/>
  <c r="S16" i="3"/>
  <c r="T16" i="3"/>
  <c r="U16" i="3"/>
  <c r="M6" i="3"/>
  <c r="N6" i="3"/>
  <c r="O6" i="3"/>
  <c r="P6" i="3"/>
  <c r="Q6" i="3"/>
  <c r="R6" i="3"/>
  <c r="S17" i="3"/>
  <c r="T17" i="3"/>
  <c r="U17" i="3"/>
  <c r="M7" i="3"/>
  <c r="N7" i="3"/>
  <c r="O7" i="3"/>
  <c r="P7" i="3"/>
  <c r="Q7" i="3"/>
  <c r="R7" i="3"/>
  <c r="S18" i="3"/>
  <c r="T18" i="3"/>
  <c r="U18" i="3"/>
  <c r="M8" i="3"/>
  <c r="N8" i="3"/>
  <c r="O8" i="3"/>
  <c r="P8" i="3"/>
  <c r="Q8" i="3"/>
  <c r="R8" i="3"/>
  <c r="S19" i="3"/>
  <c r="T19" i="3"/>
  <c r="U19" i="3"/>
  <c r="M9" i="3"/>
  <c r="N9" i="3"/>
  <c r="O9" i="3"/>
  <c r="P9" i="3"/>
  <c r="Q9" i="3"/>
  <c r="R9" i="3"/>
  <c r="S20" i="3"/>
  <c r="T20" i="3"/>
  <c r="U20" i="3"/>
  <c r="M10" i="3"/>
  <c r="N10" i="3"/>
  <c r="O10" i="3"/>
  <c r="P10" i="3"/>
  <c r="Q10" i="3"/>
  <c r="R10" i="3"/>
  <c r="S21" i="3"/>
  <c r="T21" i="3"/>
  <c r="U21" i="3"/>
  <c r="M11" i="3"/>
  <c r="N11" i="3"/>
  <c r="O11" i="3"/>
  <c r="P11" i="3"/>
  <c r="Q11" i="3"/>
  <c r="R11" i="3"/>
  <c r="S22" i="3"/>
  <c r="T22" i="3"/>
  <c r="U22" i="3"/>
  <c r="M12" i="3"/>
  <c r="N12" i="3"/>
  <c r="O12" i="3"/>
  <c r="P12" i="3"/>
  <c r="Q12" i="3"/>
  <c r="R12" i="3"/>
  <c r="S23" i="3"/>
  <c r="T23" i="3"/>
  <c r="U23" i="3"/>
  <c r="M13" i="3"/>
  <c r="N13" i="3"/>
  <c r="O13" i="3"/>
  <c r="P13" i="3"/>
  <c r="Q13" i="3"/>
  <c r="R13" i="3"/>
  <c r="S24" i="3"/>
  <c r="T24" i="3"/>
  <c r="U24" i="3"/>
  <c r="M14" i="3"/>
  <c r="N14" i="3"/>
  <c r="O14" i="3"/>
  <c r="P14" i="3"/>
  <c r="Q14" i="3"/>
  <c r="R14" i="3"/>
  <c r="S25" i="3"/>
  <c r="T25" i="3"/>
  <c r="U25" i="3"/>
  <c r="M15" i="3"/>
  <c r="N15" i="3"/>
  <c r="O15" i="3"/>
  <c r="P15" i="3"/>
  <c r="Q15" i="3"/>
  <c r="R15" i="3"/>
  <c r="S26" i="3"/>
  <c r="T26" i="3"/>
  <c r="U26" i="3"/>
  <c r="M16" i="3"/>
  <c r="N16" i="3"/>
  <c r="O16" i="3"/>
  <c r="P16" i="3"/>
  <c r="Q16" i="3"/>
  <c r="R16" i="3"/>
  <c r="S27" i="3"/>
  <c r="T27" i="3"/>
  <c r="U27" i="3"/>
  <c r="M17" i="3"/>
  <c r="N17" i="3"/>
  <c r="O17" i="3"/>
  <c r="P17" i="3"/>
  <c r="Q17" i="3"/>
  <c r="R17" i="3"/>
  <c r="S28" i="3"/>
  <c r="T28" i="3"/>
  <c r="U28" i="3"/>
  <c r="M18" i="3"/>
  <c r="N18" i="3"/>
  <c r="O18" i="3"/>
  <c r="P18" i="3"/>
  <c r="Q18" i="3"/>
  <c r="R18" i="3"/>
  <c r="S29" i="3"/>
  <c r="T29" i="3"/>
  <c r="U29" i="3"/>
  <c r="M19" i="3"/>
  <c r="N19" i="3"/>
  <c r="O19" i="3"/>
  <c r="P19" i="3"/>
  <c r="Q19" i="3"/>
  <c r="R19" i="3"/>
  <c r="S30" i="3"/>
  <c r="T30" i="3"/>
  <c r="U30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3" i="3"/>
  <c r="L21" i="3" s="1"/>
  <c r="T32" i="3" l="1"/>
  <c r="P21" i="3"/>
  <c r="U32" i="3"/>
  <c r="Q21" i="3"/>
  <c r="M21" i="3"/>
  <c r="R21" i="3"/>
  <c r="N21" i="3"/>
  <c r="S32" i="3"/>
  <c r="O21" i="3"/>
  <c r="AB23" i="1"/>
  <c r="AC23" i="1"/>
  <c r="AD23" i="1"/>
  <c r="AA23" i="1"/>
  <c r="AA26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7" i="2"/>
  <c r="X26" i="2"/>
  <c r="X12" i="2"/>
  <c r="Y11" i="2"/>
  <c r="V26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8" i="2"/>
  <c r="X8" i="2"/>
  <c r="X9" i="2"/>
  <c r="X10" i="2"/>
  <c r="X11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7" i="2"/>
  <c r="S26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7" i="2"/>
  <c r="M26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7" i="2"/>
  <c r="G8" i="2"/>
  <c r="G26" i="2" s="1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7" i="2"/>
  <c r="V23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4" i="1"/>
  <c r="X21" i="1"/>
  <c r="Y21" i="1"/>
  <c r="Z21" i="1"/>
  <c r="X16" i="1"/>
  <c r="Y16" i="1"/>
  <c r="Z16" i="1"/>
  <c r="X9" i="1"/>
  <c r="Y9" i="1"/>
  <c r="Z9" i="1"/>
  <c r="W21" i="1"/>
  <c r="W16" i="1"/>
  <c r="AD5" i="1" l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4" i="1"/>
  <c r="U4" i="1" l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3" i="1"/>
  <c r="W9" i="1" s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3" i="1"/>
</calcChain>
</file>

<file path=xl/sharedStrings.xml><?xml version="1.0" encoding="utf-8"?>
<sst xmlns="http://schemas.openxmlformats.org/spreadsheetml/2006/main" count="178" uniqueCount="70">
  <si>
    <t>Tahun</t>
  </si>
  <si>
    <t>Eksportir</t>
  </si>
  <si>
    <t>Indonesia</t>
  </si>
  <si>
    <t>Madagascar</t>
  </si>
  <si>
    <t>Singapura</t>
  </si>
  <si>
    <t>Comoro</t>
  </si>
  <si>
    <t>Ekspor HS 0907 to World (Ton)</t>
  </si>
  <si>
    <t>Ekspor HS 0907 to World (US$)</t>
  </si>
  <si>
    <t>Ekspor HS 0907 Dunia ke Dunia (Ton)</t>
  </si>
  <si>
    <t>Ekspor HS 0907 Dunia ke Dunia (US$)</t>
  </si>
  <si>
    <t>Nilai Total Ekspor Negara (US$)</t>
  </si>
  <si>
    <t>Pangsa Pasar (%)</t>
  </si>
  <si>
    <t>CR4</t>
  </si>
  <si>
    <t>Comoros</t>
  </si>
  <si>
    <t>Total</t>
  </si>
  <si>
    <t>RCA</t>
  </si>
  <si>
    <t>Nilai Total Ekspor Dunia (US$)</t>
  </si>
  <si>
    <t>ECI</t>
  </si>
  <si>
    <t>UEA</t>
  </si>
  <si>
    <t>Produksi Cengkeh (Ton)</t>
  </si>
  <si>
    <t>Peningkatan RCA (%)</t>
  </si>
  <si>
    <t>Peningkatan Produksi Cengkeh (%)</t>
  </si>
  <si>
    <t>Rata-Rata RCA</t>
  </si>
  <si>
    <t>56,316,867</t>
  </si>
  <si>
    <t>57,158,751</t>
  </si>
  <si>
    <t>61,058,187</t>
  </si>
  <si>
    <t>71,582,468</t>
  </si>
  <si>
    <t>85,659,948</t>
  </si>
  <si>
    <t>100,798,616</t>
  </si>
  <si>
    <t>114,100,873</t>
  </si>
  <si>
    <t>137,020,424</t>
  </si>
  <si>
    <t>116,509,992</t>
  </si>
  <si>
    <t>157,779,103</t>
  </si>
  <si>
    <t>203,496,619</t>
  </si>
  <si>
    <t>190,031,839</t>
  </si>
  <si>
    <t>182,551,754</t>
  </si>
  <si>
    <t>176,036,194</t>
  </si>
  <si>
    <t>150,282,258</t>
  </si>
  <si>
    <t>144,494,206</t>
  </si>
  <si>
    <t>168,810,637</t>
  </si>
  <si>
    <t>180,215,036</t>
  </si>
  <si>
    <t>167,496,991</t>
  </si>
  <si>
    <t>121,753,789</t>
  </si>
  <si>
    <t>125,177,091</t>
  </si>
  <si>
    <t>159,963,348</t>
  </si>
  <si>
    <t>198,632,635</t>
  </si>
  <si>
    <t>230,343,507</t>
  </si>
  <si>
    <t>273,382,013</t>
  </si>
  <si>
    <t>301,594,913</t>
  </si>
  <si>
    <t>341,079,321</t>
  </si>
  <si>
    <t>271,079,918</t>
  </si>
  <si>
    <t>353,240,365</t>
  </si>
  <si>
    <t>416,289,216</t>
  </si>
  <si>
    <t>415,615,110</t>
  </si>
  <si>
    <t>419,931,654</t>
  </si>
  <si>
    <t>415,418,247</t>
  </si>
  <si>
    <t>346,641,061</t>
  </si>
  <si>
    <t>329,854,222</t>
  </si>
  <si>
    <t>373,055,543</t>
  </si>
  <si>
    <t>412,077,471</t>
  </si>
  <si>
    <t>390,386,234</t>
  </si>
  <si>
    <t>Vietnam</t>
  </si>
  <si>
    <t>Saudi Arabia</t>
  </si>
  <si>
    <t>Malaysia</t>
  </si>
  <si>
    <t>Belanda</t>
  </si>
  <si>
    <t>Jerman</t>
  </si>
  <si>
    <t>Thailand</t>
  </si>
  <si>
    <t>Mesir</t>
  </si>
  <si>
    <t>Australia</t>
  </si>
  <si>
    <t>Pakistan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</si>
</sst>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i/>
      <sz val="9"/>
      <color rgb="FF333333"/>
      <name val="Arial"/>
      <family val="2"/>
    </font>
    <font>
      <sz val="9"/>
      <color rgb="FF002B5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F6F3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rgb="FF002B54"/>
      </left>
      <right style="thin">
        <color rgb="FF000000"/>
      </right>
      <top style="thin">
        <color rgb="FF002B54"/>
      </top>
      <bottom style="thin">
        <color rgb="FF002B54"/>
      </bottom>
      <diagonal/>
    </border>
    <border>
      <left style="thin">
        <color rgb="FF000000"/>
      </left>
      <right style="thin">
        <color rgb="FF000000"/>
      </right>
      <top style="thin">
        <color rgb="FF002B54"/>
      </top>
      <bottom style="thin">
        <color rgb="FF002B54"/>
      </bottom>
      <diagonal/>
    </border>
    <border>
      <left style="thin">
        <color rgb="FF000000"/>
      </left>
      <right style="thin">
        <color rgb="FF002B54"/>
      </right>
      <top style="thin">
        <color rgb="FF002B54"/>
      </top>
      <bottom style="thin">
        <color rgb="FF002B54"/>
      </bottom>
      <diagonal/>
    </border>
    <border>
      <left style="thin">
        <color rgb="FF002B54"/>
      </left>
      <right style="medium">
        <color rgb="FF002B54"/>
      </right>
      <top style="thin">
        <color rgb="FF002B54"/>
      </top>
      <bottom style="thin">
        <color rgb="FF002B54"/>
      </bottom>
      <diagonal/>
    </border>
    <border>
      <left style="medium">
        <color rgb="FF002B54"/>
      </left>
      <right style="medium">
        <color rgb="FF002B54"/>
      </right>
      <top style="thin">
        <color rgb="FF002B54"/>
      </top>
      <bottom style="thin">
        <color rgb="FF002B54"/>
      </bottom>
      <diagonal/>
    </border>
    <border>
      <left style="medium">
        <color rgb="FF002B54"/>
      </left>
      <right style="thin">
        <color rgb="FF002B54"/>
      </right>
      <top style="thin">
        <color rgb="FF002B54"/>
      </top>
      <bottom style="thin">
        <color rgb="FF002B5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0">
    <xf numFmtId="0" fontId="0" fillId="0" borderId="0" xfId="0"/>
    <xf numFmtId="41" fontId="2" fillId="0" borderId="0" xfId="1" applyFont="1" applyFill="1" applyBorder="1" applyAlignment="1">
      <alignment horizontal="right" vertical="center" wrapText="1"/>
    </xf>
    <xf numFmtId="41" fontId="0" fillId="0" borderId="0" xfId="1" applyFont="1"/>
    <xf numFmtId="3" fontId="3" fillId="0" borderId="0" xfId="0" applyNumberFormat="1" applyFont="1"/>
    <xf numFmtId="41" fontId="4" fillId="0" borderId="0" xfId="1" applyFont="1"/>
    <xf numFmtId="164" fontId="0" fillId="0" borderId="0" xfId="0" applyNumberFormat="1"/>
    <xf numFmtId="2" fontId="0" fillId="0" borderId="0" xfId="0" applyNumberFormat="1"/>
    <xf numFmtId="0" fontId="0" fillId="0" borderId="0" xfId="1" applyNumberFormat="1" applyFont="1"/>
    <xf numFmtId="0" fontId="0" fillId="0" borderId="0" xfId="0" applyAlignment="1">
      <alignment horizontal="center"/>
    </xf>
    <xf numFmtId="41" fontId="0" fillId="0" borderId="0" xfId="0" applyNumberFormat="1"/>
    <xf numFmtId="164" fontId="0" fillId="0" borderId="0" xfId="1" applyNumberFormat="1" applyFont="1"/>
    <xf numFmtId="0" fontId="5" fillId="2" borderId="1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41" fontId="5" fillId="2" borderId="1" xfId="1" applyFont="1" applyFill="1" applyBorder="1" applyAlignment="1">
      <alignment horizontal="right" vertical="center" wrapText="1"/>
    </xf>
    <xf numFmtId="41" fontId="5" fillId="2" borderId="2" xfId="1" applyFont="1" applyFill="1" applyBorder="1" applyAlignment="1">
      <alignment horizontal="right" vertical="center" wrapText="1"/>
    </xf>
    <xf numFmtId="41" fontId="5" fillId="2" borderId="3" xfId="1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right" vertical="center" wrapText="1"/>
    </xf>
    <xf numFmtId="41" fontId="5" fillId="2" borderId="4" xfId="1" applyFont="1" applyFill="1" applyBorder="1" applyAlignment="1">
      <alignment horizontal="right" vertical="center" wrapText="1"/>
    </xf>
    <xf numFmtId="41" fontId="5" fillId="2" borderId="5" xfId="1" applyFont="1" applyFill="1" applyBorder="1" applyAlignment="1">
      <alignment horizontal="right" vertical="center" wrapText="1"/>
    </xf>
    <xf numFmtId="41" fontId="5" fillId="2" borderId="6" xfId="1" applyFont="1" applyFill="1" applyBorder="1" applyAlignment="1">
      <alignment horizontal="right" vertical="center" wrapText="1"/>
    </xf>
    <xf numFmtId="43" fontId="0" fillId="0" borderId="0" xfId="0" applyNumberFormat="1"/>
    <xf numFmtId="0" fontId="0" fillId="0" borderId="0" xfId="0" applyAlignment="1">
      <alignment horizontal="center"/>
    </xf>
    <xf numFmtId="41" fontId="5" fillId="2" borderId="1" xfId="1" applyNumberFormat="1" applyFont="1" applyFill="1" applyBorder="1" applyAlignment="1">
      <alignment horizontal="right" vertical="center" wrapText="1"/>
    </xf>
    <xf numFmtId="41" fontId="5" fillId="3" borderId="2" xfId="1" applyNumberFormat="1" applyFont="1" applyFill="1" applyBorder="1" applyAlignment="1">
      <alignment horizontal="right" vertical="center" wrapText="1"/>
    </xf>
    <xf numFmtId="41" fontId="5" fillId="2" borderId="2" xfId="1" applyNumberFormat="1" applyFont="1" applyFill="1" applyBorder="1" applyAlignment="1">
      <alignment horizontal="right" vertical="center" wrapText="1"/>
    </xf>
    <xf numFmtId="41" fontId="5" fillId="3" borderId="4" xfId="1" applyNumberFormat="1" applyFont="1" applyFill="1" applyBorder="1" applyAlignment="1">
      <alignment horizontal="right" vertical="center" wrapText="1"/>
    </xf>
    <xf numFmtId="41" fontId="5" fillId="3" borderId="5" xfId="1" applyNumberFormat="1" applyFont="1" applyFill="1" applyBorder="1" applyAlignment="1">
      <alignment horizontal="right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69554-60BA-4353-A7BB-65C42BFE54BB}">
  <dimension ref="A1:AD97"/>
  <sheetViews>
    <sheetView tabSelected="1" topLeftCell="K1" workbookViewId="0">
      <selection activeCell="AD4" sqref="AD4:AD21"/>
    </sheetView>
  </sheetViews>
  <sheetFormatPr defaultRowHeight="15" x14ac:dyDescent="0.25"/>
  <cols>
    <col min="2" max="2" width="11.28515625" bestFit="1" customWidth="1"/>
    <col min="3" max="4" width="27.85546875" bestFit="1" customWidth="1"/>
    <col min="5" max="5" width="32.5703125" bestFit="1" customWidth="1"/>
    <col min="6" max="6" width="33.5703125" bestFit="1" customWidth="1"/>
    <col min="7" max="8" width="28.7109375" bestFit="1" customWidth="1"/>
    <col min="9" max="9" width="15.85546875" bestFit="1" customWidth="1"/>
    <col min="10" max="10" width="31.85546875" bestFit="1" customWidth="1"/>
    <col min="11" max="11" width="31.85546875" customWidth="1"/>
    <col min="12" max="12" width="12" bestFit="1" customWidth="1"/>
    <col min="13" max="13" width="9.7109375" bestFit="1" customWidth="1"/>
    <col min="14" max="14" width="11.28515625" bestFit="1" customWidth="1"/>
    <col min="15" max="15" width="9.7109375" bestFit="1" customWidth="1"/>
    <col min="18" max="18" width="9.7109375" bestFit="1" customWidth="1"/>
    <col min="19" max="19" width="11.28515625" bestFit="1" customWidth="1"/>
    <col min="20" max="20" width="9.7109375" bestFit="1" customWidth="1"/>
    <col min="21" max="21" width="9.5703125" bestFit="1" customWidth="1"/>
    <col min="22" max="22" width="19.7109375" bestFit="1" customWidth="1"/>
    <col min="23" max="23" width="9.7109375" bestFit="1" customWidth="1"/>
    <col min="24" max="24" width="11.28515625" bestFit="1" customWidth="1"/>
    <col min="27" max="27" width="9.7109375" bestFit="1" customWidth="1"/>
    <col min="28" max="28" width="11.28515625" bestFit="1" customWidth="1"/>
    <col min="29" max="29" width="9.7109375" bestFit="1" customWidth="1"/>
    <col min="30" max="30" width="8.85546875" bestFit="1" customWidth="1"/>
  </cols>
  <sheetData>
    <row r="1" spans="1:30" x14ac:dyDescent="0.25">
      <c r="L1" s="24" t="s">
        <v>12</v>
      </c>
      <c r="M1" s="24"/>
      <c r="N1" s="24"/>
      <c r="O1" s="24"/>
      <c r="P1" s="24"/>
      <c r="Q1" s="24"/>
      <c r="R1" s="24" t="s">
        <v>15</v>
      </c>
      <c r="S1" s="24"/>
      <c r="T1" s="24"/>
      <c r="U1" s="24"/>
      <c r="V1" s="8"/>
      <c r="W1" s="24" t="s">
        <v>22</v>
      </c>
      <c r="X1" s="24"/>
      <c r="Y1" s="24"/>
      <c r="Z1" s="24"/>
      <c r="AA1" s="24" t="s">
        <v>17</v>
      </c>
      <c r="AB1" s="24"/>
      <c r="AC1" s="24"/>
      <c r="AD1" s="24"/>
    </row>
    <row r="2" spans="1:30" x14ac:dyDescent="0.25">
      <c r="A2" t="s">
        <v>0</v>
      </c>
      <c r="B2" t="s">
        <v>1</v>
      </c>
      <c r="C2" t="s">
        <v>7</v>
      </c>
      <c r="D2" t="s">
        <v>6</v>
      </c>
      <c r="E2" t="s">
        <v>9</v>
      </c>
      <c r="F2" t="s">
        <v>8</v>
      </c>
      <c r="G2" t="s">
        <v>10</v>
      </c>
      <c r="H2" t="s">
        <v>16</v>
      </c>
      <c r="I2" t="s">
        <v>11</v>
      </c>
      <c r="J2" t="s">
        <v>19</v>
      </c>
      <c r="K2" t="s">
        <v>21</v>
      </c>
      <c r="L2" t="s">
        <v>0</v>
      </c>
      <c r="M2" t="s">
        <v>2</v>
      </c>
      <c r="N2" t="s">
        <v>3</v>
      </c>
      <c r="O2" t="s">
        <v>4</v>
      </c>
      <c r="P2" t="s">
        <v>13</v>
      </c>
      <c r="Q2" t="s">
        <v>14</v>
      </c>
      <c r="R2" t="s">
        <v>2</v>
      </c>
      <c r="S2" t="s">
        <v>3</v>
      </c>
      <c r="T2" t="s">
        <v>4</v>
      </c>
      <c r="U2" t="s">
        <v>13</v>
      </c>
      <c r="V2" t="s">
        <v>20</v>
      </c>
      <c r="W2" t="s">
        <v>2</v>
      </c>
      <c r="X2" t="s">
        <v>3</v>
      </c>
      <c r="Y2" t="s">
        <v>4</v>
      </c>
      <c r="Z2" t="s">
        <v>13</v>
      </c>
      <c r="AA2" t="s">
        <v>2</v>
      </c>
      <c r="AB2" t="s">
        <v>3</v>
      </c>
      <c r="AC2" t="s">
        <v>4</v>
      </c>
      <c r="AD2" t="s">
        <v>13</v>
      </c>
    </row>
    <row r="3" spans="1:30" x14ac:dyDescent="0.25">
      <c r="A3">
        <v>2001</v>
      </c>
      <c r="B3" t="s">
        <v>2</v>
      </c>
      <c r="C3" s="1">
        <v>10669000</v>
      </c>
      <c r="D3" s="1">
        <v>6324</v>
      </c>
      <c r="E3" s="2">
        <v>195519000</v>
      </c>
      <c r="F3" s="1">
        <v>42740</v>
      </c>
      <c r="G3" s="2">
        <v>56316867000</v>
      </c>
      <c r="H3" s="2">
        <v>6127168103000</v>
      </c>
      <c r="I3" s="6">
        <f>(D3/F3)*100</f>
        <v>14.796443612540946</v>
      </c>
      <c r="J3" s="2">
        <v>72685</v>
      </c>
      <c r="K3" s="2"/>
      <c r="L3" s="7">
        <v>2001</v>
      </c>
      <c r="M3" s="6">
        <v>14.796443612540946</v>
      </c>
      <c r="N3" s="6">
        <v>41.396817969115588</v>
      </c>
      <c r="O3" s="6">
        <v>15.851661207299953</v>
      </c>
      <c r="P3" s="6">
        <v>0.62704726251754805</v>
      </c>
      <c r="Q3" s="6">
        <f>SUM(M3:P3)</f>
        <v>72.671970051474034</v>
      </c>
      <c r="R3" s="6">
        <f t="shared" ref="R3:R21" si="0">(C3/G3)/(E3/H3)</f>
        <v>5.9368497396600404</v>
      </c>
      <c r="S3" s="6">
        <f t="shared" ref="S3:S21" si="1">(C22/G22)/(E22/H22)</f>
        <v>3020.4716226729761</v>
      </c>
      <c r="T3" s="6">
        <f t="shared" ref="T3:T21" si="2">(C41/G41)/(E41/H41)</f>
        <v>9.0448727002177129</v>
      </c>
      <c r="U3" s="6">
        <f t="shared" ref="U3:U21" si="3">(C60/G60)/(E60/H60)</f>
        <v>6706.2517022329421</v>
      </c>
      <c r="V3" s="6"/>
    </row>
    <row r="4" spans="1:30" x14ac:dyDescent="0.25">
      <c r="A4">
        <v>2002</v>
      </c>
      <c r="B4" t="s">
        <v>2</v>
      </c>
      <c r="C4" s="1">
        <v>25973000</v>
      </c>
      <c r="D4" s="1">
        <v>9399</v>
      </c>
      <c r="E4" s="2">
        <v>158094000</v>
      </c>
      <c r="F4" s="1">
        <v>37573</v>
      </c>
      <c r="G4" s="2">
        <v>57158751000</v>
      </c>
      <c r="H4" s="2">
        <v>6424106582000</v>
      </c>
      <c r="I4" s="6">
        <f t="shared" ref="I4:I67" si="4">(D4/F4)*100</f>
        <v>25.01530354243739</v>
      </c>
      <c r="J4" s="2">
        <v>79010</v>
      </c>
      <c r="K4" s="10">
        <f>(J4-J3)/J3*100</f>
        <v>8.7019329985554101</v>
      </c>
      <c r="L4" s="7">
        <v>2002</v>
      </c>
      <c r="M4" s="6">
        <v>25.01530354243739</v>
      </c>
      <c r="N4" s="6">
        <v>19.104143933143479</v>
      </c>
      <c r="O4" s="6">
        <v>22.582705666302928</v>
      </c>
      <c r="P4" s="6">
        <v>0.40188433183402977</v>
      </c>
      <c r="Q4" s="6">
        <f t="shared" ref="Q4:Q21" si="5">SUM(M4:P4)</f>
        <v>67.104037473717824</v>
      </c>
      <c r="R4" s="6">
        <f t="shared" si="0"/>
        <v>18.464465272491065</v>
      </c>
      <c r="S4" s="6">
        <f t="shared" si="1"/>
        <v>1420.2952664290292</v>
      </c>
      <c r="T4" s="6">
        <f t="shared" si="2"/>
        <v>12.719504089172606</v>
      </c>
      <c r="U4" s="6">
        <f t="shared" si="3"/>
        <v>2926.0829757033084</v>
      </c>
      <c r="V4" s="6">
        <f>(R4-R3)/R3*100</f>
        <v>211.0145292905525</v>
      </c>
      <c r="AA4" s="6">
        <f t="shared" ref="AA4:AA21" si="6">(C4/E4)/(C3/E3)</f>
        <v>3.0107311771906495</v>
      </c>
      <c r="AB4" s="6">
        <f t="shared" ref="AB4:AB21" si="7">(C23/E23)/(C22/E22)</f>
        <v>0.31588752089077193</v>
      </c>
      <c r="AC4" s="6">
        <f t="shared" ref="AC4:AC21" si="8">(C42/E42)/(C41/E41)</f>
        <v>1.3789773970966746</v>
      </c>
      <c r="AD4" s="6">
        <f t="shared" ref="AD4:AD21" si="9">(C61/E61)/(C60/E60)</f>
        <v>0.50596763965941849</v>
      </c>
    </row>
    <row r="5" spans="1:30" x14ac:dyDescent="0.25">
      <c r="A5">
        <v>2003</v>
      </c>
      <c r="B5" t="s">
        <v>2</v>
      </c>
      <c r="C5" s="1">
        <v>24929000</v>
      </c>
      <c r="D5" s="1">
        <v>15688</v>
      </c>
      <c r="E5" s="2">
        <v>122816000</v>
      </c>
      <c r="F5" s="1">
        <v>64951</v>
      </c>
      <c r="G5" s="2">
        <v>61058187000</v>
      </c>
      <c r="H5" s="2">
        <v>7485768172000</v>
      </c>
      <c r="I5" s="6">
        <f t="shared" si="4"/>
        <v>24.153592708349372</v>
      </c>
      <c r="J5" s="2">
        <v>116415</v>
      </c>
      <c r="K5" s="10">
        <f t="shared" ref="K5:K21" si="10">(J5-J4)/J4*100</f>
        <v>47.342108593848877</v>
      </c>
      <c r="L5" s="7">
        <v>2003</v>
      </c>
      <c r="M5" s="6">
        <v>24.153592708349372</v>
      </c>
      <c r="N5" s="6">
        <v>24.449200166279194</v>
      </c>
      <c r="O5" s="6">
        <v>30.573817185262737</v>
      </c>
      <c r="P5" s="6">
        <v>6.3124509245431171E-2</v>
      </c>
      <c r="Q5" s="6">
        <f t="shared" si="5"/>
        <v>79.239734569136729</v>
      </c>
      <c r="R5" s="6">
        <f t="shared" si="0"/>
        <v>24.885271166813872</v>
      </c>
      <c r="S5" s="6">
        <f t="shared" si="1"/>
        <v>1815.3710407389058</v>
      </c>
      <c r="T5" s="6">
        <f t="shared" si="2"/>
        <v>15.149433461366309</v>
      </c>
      <c r="U5" s="6">
        <f t="shared" si="3"/>
        <v>630.30136447263271</v>
      </c>
      <c r="V5" s="6">
        <f t="shared" ref="V5:V21" si="11">(R5-R4)/R4*100</f>
        <v>34.773852367599964</v>
      </c>
      <c r="AA5" s="6">
        <f t="shared" si="6"/>
        <v>1.2355012274792436</v>
      </c>
      <c r="AB5" s="6">
        <f t="shared" si="7"/>
        <v>1.608984408427284</v>
      </c>
      <c r="AC5" s="6">
        <f t="shared" si="8"/>
        <v>1.3061654975257597</v>
      </c>
      <c r="AD5" s="6">
        <f t="shared" si="9"/>
        <v>0.12815046241270722</v>
      </c>
    </row>
    <row r="6" spans="1:30" x14ac:dyDescent="0.25">
      <c r="A6">
        <v>2004</v>
      </c>
      <c r="B6" t="s">
        <v>2</v>
      </c>
      <c r="C6" s="1">
        <v>16037000</v>
      </c>
      <c r="D6" s="1">
        <v>9060</v>
      </c>
      <c r="E6" s="2">
        <v>165494000</v>
      </c>
      <c r="F6" s="1">
        <v>66207</v>
      </c>
      <c r="G6" s="2">
        <v>71582468000</v>
      </c>
      <c r="H6" s="2">
        <v>9100844739000</v>
      </c>
      <c r="I6" s="6">
        <f t="shared" si="4"/>
        <v>13.684353618197473</v>
      </c>
      <c r="J6" s="2">
        <v>73837</v>
      </c>
      <c r="K6" s="10">
        <f t="shared" si="10"/>
        <v>-36.574324614525622</v>
      </c>
      <c r="L6" s="7">
        <v>2004</v>
      </c>
      <c r="M6" s="6">
        <v>13.684353618197473</v>
      </c>
      <c r="N6" s="6">
        <v>19.008564049118672</v>
      </c>
      <c r="O6" s="6">
        <v>40.400561874122069</v>
      </c>
      <c r="P6" s="6">
        <v>0.25374960351624454</v>
      </c>
      <c r="Q6" s="6">
        <f t="shared" si="5"/>
        <v>73.347229144954454</v>
      </c>
      <c r="R6" s="6">
        <f t="shared" si="0"/>
        <v>12.320147681313612</v>
      </c>
      <c r="S6" s="6">
        <f t="shared" si="1"/>
        <v>1525.5389251767901</v>
      </c>
      <c r="T6" s="6">
        <f t="shared" si="2"/>
        <v>20.394358144297197</v>
      </c>
      <c r="U6" s="6">
        <f t="shared" si="3"/>
        <v>3289.6436396527706</v>
      </c>
      <c r="V6" s="6">
        <f t="shared" si="11"/>
        <v>-50.492210437540543</v>
      </c>
      <c r="AA6" s="6">
        <f t="shared" si="6"/>
        <v>0.47740940162116918</v>
      </c>
      <c r="AB6" s="6">
        <f t="shared" si="7"/>
        <v>0.68566977832158749</v>
      </c>
      <c r="AC6" s="6">
        <f t="shared" si="8"/>
        <v>1.374986506470528</v>
      </c>
      <c r="AD6" s="6">
        <f t="shared" si="9"/>
        <v>5.2391282977477287</v>
      </c>
    </row>
    <row r="7" spans="1:30" x14ac:dyDescent="0.25">
      <c r="A7">
        <v>2005</v>
      </c>
      <c r="B7" t="s">
        <v>2</v>
      </c>
      <c r="C7" s="1">
        <v>14916000</v>
      </c>
      <c r="D7" s="1">
        <v>7683</v>
      </c>
      <c r="E7" s="2">
        <v>117264000</v>
      </c>
      <c r="F7" s="1">
        <v>42866</v>
      </c>
      <c r="G7" s="2">
        <v>85659948000</v>
      </c>
      <c r="H7" s="2">
        <v>10342422169000</v>
      </c>
      <c r="I7" s="6">
        <f t="shared" si="4"/>
        <v>17.923295852190545</v>
      </c>
      <c r="J7" s="2">
        <v>78350</v>
      </c>
      <c r="K7" s="10">
        <f t="shared" si="10"/>
        <v>6.1121118138602597</v>
      </c>
      <c r="L7" s="7">
        <v>2005</v>
      </c>
      <c r="M7" s="6">
        <v>17.923295852190545</v>
      </c>
      <c r="N7" s="6">
        <v>14.7296225446741</v>
      </c>
      <c r="O7" s="6">
        <v>27.438995940838893</v>
      </c>
      <c r="P7" s="6">
        <v>0.3149349134512201</v>
      </c>
      <c r="Q7" s="6">
        <f t="shared" si="5"/>
        <v>60.40684925115476</v>
      </c>
      <c r="R7" s="6">
        <f t="shared" si="0"/>
        <v>15.35791024871739</v>
      </c>
      <c r="S7" s="6">
        <f t="shared" si="1"/>
        <v>1754.7966266901967</v>
      </c>
      <c r="T7" s="6">
        <f t="shared" si="2"/>
        <v>13.511657470012588</v>
      </c>
      <c r="U7" s="6">
        <f t="shared" si="3"/>
        <v>8958.8743466422475</v>
      </c>
      <c r="V7" s="6">
        <f t="shared" si="11"/>
        <v>24.6568681316317</v>
      </c>
      <c r="AA7" s="6">
        <f t="shared" si="6"/>
        <v>1.3126435054466632</v>
      </c>
      <c r="AB7" s="6">
        <f t="shared" si="7"/>
        <v>0.87117635680226302</v>
      </c>
      <c r="AC7" s="6">
        <f t="shared" si="8"/>
        <v>0.67605713440728588</v>
      </c>
      <c r="AD7" s="6">
        <f t="shared" si="9"/>
        <v>1.1338092728443898</v>
      </c>
    </row>
    <row r="8" spans="1:30" x14ac:dyDescent="0.25">
      <c r="A8">
        <v>2006</v>
      </c>
      <c r="B8" t="s">
        <v>2</v>
      </c>
      <c r="C8" s="1">
        <v>23533000</v>
      </c>
      <c r="D8" s="1">
        <v>1127</v>
      </c>
      <c r="E8" s="2">
        <v>137532000</v>
      </c>
      <c r="F8" s="1">
        <v>45876</v>
      </c>
      <c r="G8" s="2">
        <v>100798616000</v>
      </c>
      <c r="H8" s="2">
        <v>11955684880000</v>
      </c>
      <c r="I8" s="6">
        <f t="shared" si="4"/>
        <v>2.4566221989711394</v>
      </c>
      <c r="J8" s="2">
        <v>61408</v>
      </c>
      <c r="K8" s="10">
        <f t="shared" si="10"/>
        <v>-21.623484365028716</v>
      </c>
      <c r="L8" s="7">
        <v>2006</v>
      </c>
      <c r="M8" s="6">
        <v>2.4566221989711394</v>
      </c>
      <c r="N8" s="6">
        <v>22.944458976371088</v>
      </c>
      <c r="O8" s="6">
        <v>18.194698753160694</v>
      </c>
      <c r="P8" s="6">
        <v>0.64957712093469355</v>
      </c>
      <c r="Q8" s="6">
        <f t="shared" si="5"/>
        <v>44.245357049437615</v>
      </c>
      <c r="R8" s="6">
        <f t="shared" si="0"/>
        <v>20.295204267414224</v>
      </c>
      <c r="S8" s="6">
        <f t="shared" si="1"/>
        <v>2325.0185319167022</v>
      </c>
      <c r="T8" s="6">
        <f t="shared" si="2"/>
        <v>10.705456300834106</v>
      </c>
      <c r="U8" s="6">
        <f t="shared" si="3"/>
        <v>28246.007474941311</v>
      </c>
      <c r="V8" s="6">
        <f t="shared" si="11"/>
        <v>32.148215080949377</v>
      </c>
      <c r="AA8" s="6">
        <f t="shared" si="6"/>
        <v>1.3451969250178337</v>
      </c>
      <c r="AB8" s="6">
        <f t="shared" si="7"/>
        <v>1.3823782772980791</v>
      </c>
      <c r="AC8" s="6">
        <f t="shared" si="8"/>
        <v>0.81346396642148622</v>
      </c>
      <c r="AD8" s="6">
        <f t="shared" si="9"/>
        <v>1.8873159171377534</v>
      </c>
    </row>
    <row r="9" spans="1:30" x14ac:dyDescent="0.25">
      <c r="A9">
        <v>2007</v>
      </c>
      <c r="B9" t="s">
        <v>2</v>
      </c>
      <c r="C9" s="1">
        <v>33952000</v>
      </c>
      <c r="D9" s="1">
        <v>14093</v>
      </c>
      <c r="E9" s="2">
        <v>153439000</v>
      </c>
      <c r="F9" s="1">
        <v>51283</v>
      </c>
      <c r="G9" s="2">
        <v>114100873000</v>
      </c>
      <c r="H9" s="2">
        <v>13784833266000</v>
      </c>
      <c r="I9" s="6">
        <f t="shared" si="4"/>
        <v>27.480841604430317</v>
      </c>
      <c r="J9" s="2">
        <v>80404</v>
      </c>
      <c r="K9" s="10">
        <f t="shared" si="10"/>
        <v>30.934080250130275</v>
      </c>
      <c r="L9" s="7">
        <v>2007</v>
      </c>
      <c r="M9" s="6">
        <v>27.480841604430317</v>
      </c>
      <c r="N9" s="6">
        <v>26.486360002339961</v>
      </c>
      <c r="O9" s="6">
        <v>19.768734278415849</v>
      </c>
      <c r="P9" s="6">
        <v>0.42704209972115514</v>
      </c>
      <c r="Q9" s="6">
        <f t="shared" si="5"/>
        <v>74.162977984907272</v>
      </c>
      <c r="R9" s="6">
        <f t="shared" si="0"/>
        <v>26.732658655619293</v>
      </c>
      <c r="S9" s="6">
        <f t="shared" si="1"/>
        <v>2546.2845353486223</v>
      </c>
      <c r="T9" s="6">
        <f t="shared" si="2"/>
        <v>11.353408799353719</v>
      </c>
      <c r="U9" s="6">
        <f t="shared" si="3"/>
        <v>6453.9335107513089</v>
      </c>
      <c r="V9" s="6">
        <f t="shared" si="11"/>
        <v>31.719091384268456</v>
      </c>
      <c r="W9" s="6">
        <f>AVERAGE(R3:R9)</f>
        <v>17.713215290289927</v>
      </c>
      <c r="X9" s="6">
        <f t="shared" ref="X9:Z9" si="12">AVERAGE(S3:S9)</f>
        <v>2058.2537927104604</v>
      </c>
      <c r="Y9" s="6">
        <f t="shared" si="12"/>
        <v>13.268384423607747</v>
      </c>
      <c r="Z9" s="6">
        <f t="shared" si="12"/>
        <v>8173.0135734852174</v>
      </c>
      <c r="AA9" s="6">
        <f t="shared" si="6"/>
        <v>1.2931713268818756</v>
      </c>
      <c r="AB9" s="6">
        <f t="shared" si="7"/>
        <v>1.2656125698342908</v>
      </c>
      <c r="AC9" s="6">
        <f t="shared" si="8"/>
        <v>1.0147244146689014</v>
      </c>
      <c r="AD9" s="6">
        <f t="shared" si="9"/>
        <v>0.65322262745933679</v>
      </c>
    </row>
    <row r="10" spans="1:30" x14ac:dyDescent="0.25">
      <c r="A10">
        <v>2008</v>
      </c>
      <c r="B10" t="s">
        <v>2</v>
      </c>
      <c r="C10" s="1">
        <v>7251000</v>
      </c>
      <c r="D10" s="1">
        <v>4251</v>
      </c>
      <c r="E10" s="2">
        <v>150617000</v>
      </c>
      <c r="F10" s="1">
        <v>40641</v>
      </c>
      <c r="G10" s="2">
        <v>137020424000</v>
      </c>
      <c r="H10" s="2">
        <v>15967493210000</v>
      </c>
      <c r="I10" s="6">
        <f t="shared" si="4"/>
        <v>10.459880416328339</v>
      </c>
      <c r="J10" s="2">
        <v>70535</v>
      </c>
      <c r="K10" s="10">
        <f t="shared" si="10"/>
        <v>-12.274264961942192</v>
      </c>
      <c r="L10" s="7">
        <v>2008</v>
      </c>
      <c r="M10" s="6">
        <v>10.459880416328339</v>
      </c>
      <c r="N10" s="6">
        <v>20.442410373760488</v>
      </c>
      <c r="O10" s="6">
        <v>15.459757387859552</v>
      </c>
      <c r="P10" s="6">
        <v>1.9020201274574937</v>
      </c>
      <c r="Q10" s="6">
        <f t="shared" si="5"/>
        <v>48.264068305405871</v>
      </c>
      <c r="R10" s="6">
        <f t="shared" si="0"/>
        <v>5.6101612631241178</v>
      </c>
      <c r="S10" s="6">
        <f t="shared" si="1"/>
        <v>1914.2761868212538</v>
      </c>
      <c r="T10" s="6">
        <f t="shared" si="2"/>
        <v>8.4387319348927186</v>
      </c>
      <c r="U10" s="6">
        <f t="shared" si="3"/>
        <v>56787.856899018312</v>
      </c>
      <c r="V10" s="6">
        <f t="shared" si="11"/>
        <v>-79.013829730157269</v>
      </c>
      <c r="AA10" s="6">
        <f t="shared" si="6"/>
        <v>0.21756764421203872</v>
      </c>
      <c r="AB10" s="6">
        <f t="shared" si="7"/>
        <v>0.80561320257194358</v>
      </c>
      <c r="AC10" s="6">
        <f t="shared" si="8"/>
        <v>0.72568320276414189</v>
      </c>
      <c r="AD10" s="6">
        <f t="shared" si="9"/>
        <v>3.8190145784353415</v>
      </c>
    </row>
    <row r="11" spans="1:30" x14ac:dyDescent="0.25">
      <c r="A11">
        <v>2009</v>
      </c>
      <c r="B11" t="s">
        <v>2</v>
      </c>
      <c r="C11" s="1">
        <v>5586000</v>
      </c>
      <c r="D11" s="1">
        <v>5142</v>
      </c>
      <c r="E11" s="2">
        <v>170956000</v>
      </c>
      <c r="F11" s="1">
        <v>54086</v>
      </c>
      <c r="G11" s="2">
        <v>116509992000</v>
      </c>
      <c r="H11" s="2">
        <v>12345154948000</v>
      </c>
      <c r="I11" s="6">
        <f t="shared" si="4"/>
        <v>9.5070813149428677</v>
      </c>
      <c r="J11" s="2">
        <v>82033</v>
      </c>
      <c r="K11" s="10">
        <f t="shared" si="10"/>
        <v>16.301127100021265</v>
      </c>
      <c r="L11" s="7">
        <v>2009</v>
      </c>
      <c r="M11" s="6">
        <v>9.5070813149428677</v>
      </c>
      <c r="N11" s="6">
        <v>29.105498650297672</v>
      </c>
      <c r="O11" s="6">
        <v>21.382612875790407</v>
      </c>
      <c r="P11" s="6">
        <v>5.5522686092519322</v>
      </c>
      <c r="Q11" s="6">
        <f t="shared" si="5"/>
        <v>65.547461450282881</v>
      </c>
      <c r="R11" s="6">
        <f t="shared" si="0"/>
        <v>3.4621824969678441</v>
      </c>
      <c r="S11" s="6">
        <f t="shared" si="1"/>
        <v>3187.5284041336404</v>
      </c>
      <c r="T11" s="6">
        <f t="shared" si="2"/>
        <v>12.835112370351219</v>
      </c>
      <c r="U11" s="6">
        <f t="shared" si="3"/>
        <v>394347.33777629316</v>
      </c>
      <c r="V11" s="6">
        <f t="shared" si="11"/>
        <v>-38.287290960333884</v>
      </c>
      <c r="AA11" s="6">
        <f t="shared" si="6"/>
        <v>0.67872316426064117</v>
      </c>
      <c r="AB11" s="6">
        <f t="shared" si="7"/>
        <v>1.4155321519040807</v>
      </c>
      <c r="AC11" s="6">
        <f t="shared" si="8"/>
        <v>1.5635242975726968</v>
      </c>
      <c r="AD11" s="6">
        <f t="shared" si="9"/>
        <v>2.6526683248582876</v>
      </c>
    </row>
    <row r="12" spans="1:30" x14ac:dyDescent="0.25">
      <c r="A12">
        <v>2010</v>
      </c>
      <c r="B12" t="s">
        <v>2</v>
      </c>
      <c r="C12" s="1">
        <v>12581000</v>
      </c>
      <c r="D12" s="1">
        <v>6008</v>
      </c>
      <c r="E12" s="2">
        <v>159612000</v>
      </c>
      <c r="F12" s="1">
        <v>43743</v>
      </c>
      <c r="G12" s="2">
        <v>157779103000</v>
      </c>
      <c r="H12" s="2">
        <v>15094271000000</v>
      </c>
      <c r="I12" s="6">
        <f t="shared" si="4"/>
        <v>13.734768991610085</v>
      </c>
      <c r="J12" s="2">
        <v>98400</v>
      </c>
      <c r="K12" s="10">
        <f t="shared" si="10"/>
        <v>19.951726744115174</v>
      </c>
      <c r="L12" s="7">
        <v>2010</v>
      </c>
      <c r="M12" s="6">
        <v>13.734768991610085</v>
      </c>
      <c r="N12" s="6">
        <v>18.988180966097431</v>
      </c>
      <c r="O12" s="6">
        <v>13.547310426811146</v>
      </c>
      <c r="P12" s="6">
        <v>9.0254440710513677</v>
      </c>
      <c r="Q12" s="6">
        <f t="shared" si="5"/>
        <v>55.295704455570025</v>
      </c>
      <c r="R12" s="6">
        <f t="shared" si="0"/>
        <v>7.5407107652686225</v>
      </c>
      <c r="S12" s="6">
        <f t="shared" si="1"/>
        <v>2768.8895187976705</v>
      </c>
      <c r="T12" s="6">
        <f t="shared" si="2"/>
        <v>7.5255305693559666</v>
      </c>
      <c r="U12" s="6">
        <f t="shared" si="3"/>
        <v>53891.354347788751</v>
      </c>
      <c r="V12" s="6">
        <f t="shared" si="11"/>
        <v>117.80223231654385</v>
      </c>
      <c r="AA12" s="6">
        <f t="shared" si="6"/>
        <v>2.4123095669547885</v>
      </c>
      <c r="AB12" s="6">
        <f t="shared" si="7"/>
        <v>0.701553053789292</v>
      </c>
      <c r="AC12" s="6">
        <f t="shared" si="8"/>
        <v>0.62487741835426147</v>
      </c>
      <c r="AD12" s="6">
        <f t="shared" si="9"/>
        <v>1.2740172632175446</v>
      </c>
    </row>
    <row r="13" spans="1:30" x14ac:dyDescent="0.25">
      <c r="A13">
        <v>2011</v>
      </c>
      <c r="B13" t="s">
        <v>2</v>
      </c>
      <c r="C13" s="1">
        <v>16304000</v>
      </c>
      <c r="D13" s="1">
        <v>5397</v>
      </c>
      <c r="E13" s="2">
        <v>736986000</v>
      </c>
      <c r="F13" s="1">
        <v>92092</v>
      </c>
      <c r="G13" s="2">
        <v>203496619000</v>
      </c>
      <c r="H13" s="2">
        <v>18103446701000</v>
      </c>
      <c r="I13" s="6">
        <f t="shared" si="4"/>
        <v>5.8604439039221647</v>
      </c>
      <c r="J13" s="2">
        <v>72300</v>
      </c>
      <c r="K13" s="10">
        <f t="shared" si="10"/>
        <v>-26.524390243902442</v>
      </c>
      <c r="L13" s="7">
        <v>2011</v>
      </c>
      <c r="M13" s="6">
        <v>5.8604439039221647</v>
      </c>
      <c r="N13" s="6">
        <v>22.297267949441864</v>
      </c>
      <c r="O13" s="6">
        <v>25.546192937497285</v>
      </c>
      <c r="P13" s="6">
        <v>26.357338313860051</v>
      </c>
      <c r="Q13" s="6">
        <f t="shared" si="5"/>
        <v>80.06124310472137</v>
      </c>
      <c r="R13" s="6">
        <f t="shared" si="0"/>
        <v>1.9680630082441797</v>
      </c>
      <c r="S13" s="6">
        <f t="shared" si="1"/>
        <v>3118.9131664211618</v>
      </c>
      <c r="T13" s="6">
        <f t="shared" si="2"/>
        <v>23.952069293537768</v>
      </c>
      <c r="U13" s="6">
        <f t="shared" si="3"/>
        <v>18051.810240436276</v>
      </c>
      <c r="V13" s="6">
        <f t="shared" si="11"/>
        <v>-73.900828854107743</v>
      </c>
      <c r="AA13" s="6">
        <f t="shared" si="6"/>
        <v>0.28066309228687619</v>
      </c>
      <c r="AB13" s="6">
        <f t="shared" si="7"/>
        <v>1.0932389904902071</v>
      </c>
      <c r="AC13" s="6">
        <f t="shared" si="8"/>
        <v>3.1273869974798072</v>
      </c>
      <c r="AD13" s="6">
        <f t="shared" si="9"/>
        <v>0.51717237703033736</v>
      </c>
    </row>
    <row r="14" spans="1:30" x14ac:dyDescent="0.25">
      <c r="A14">
        <v>2012</v>
      </c>
      <c r="B14" t="s">
        <v>2</v>
      </c>
      <c r="C14" s="1">
        <v>24767000</v>
      </c>
      <c r="D14" s="1">
        <v>5941</v>
      </c>
      <c r="E14" s="2">
        <v>418304000</v>
      </c>
      <c r="F14" s="1">
        <v>50125</v>
      </c>
      <c r="G14" s="2">
        <v>190031839000</v>
      </c>
      <c r="H14" s="2">
        <v>18396798774000</v>
      </c>
      <c r="I14" s="6">
        <f t="shared" si="4"/>
        <v>11.852369077306733</v>
      </c>
      <c r="J14" s="2">
        <v>99900</v>
      </c>
      <c r="K14" s="10">
        <f t="shared" si="10"/>
        <v>38.174273858921161</v>
      </c>
      <c r="L14" s="7">
        <v>2012</v>
      </c>
      <c r="M14" s="6">
        <v>11.852369077306733</v>
      </c>
      <c r="N14" s="6">
        <v>38.24039900249376</v>
      </c>
      <c r="O14" s="6">
        <v>18.697256857855361</v>
      </c>
      <c r="P14" s="6">
        <v>5.1531172069825439</v>
      </c>
      <c r="Q14" s="6">
        <f t="shared" si="5"/>
        <v>73.943142144638401</v>
      </c>
      <c r="R14" s="6">
        <f t="shared" si="0"/>
        <v>5.7318824264968429</v>
      </c>
      <c r="S14" s="6">
        <f t="shared" si="1"/>
        <v>6024.6730118124215</v>
      </c>
      <c r="T14" s="6">
        <f t="shared" si="2"/>
        <v>12.149052586685563</v>
      </c>
      <c r="U14" s="6">
        <f t="shared" si="3"/>
        <v>34164.072494186337</v>
      </c>
      <c r="V14" s="6">
        <f t="shared" si="11"/>
        <v>191.24486373078977</v>
      </c>
      <c r="AA14" s="6">
        <f t="shared" si="6"/>
        <v>2.6763718783308956</v>
      </c>
      <c r="AB14" s="6">
        <f t="shared" si="7"/>
        <v>1.8477860881393249</v>
      </c>
      <c r="AC14" s="6">
        <f t="shared" si="8"/>
        <v>0.49832715077629092</v>
      </c>
      <c r="AD14" s="6">
        <f t="shared" si="9"/>
        <v>1.4353467286299644</v>
      </c>
    </row>
    <row r="15" spans="1:30" x14ac:dyDescent="0.25">
      <c r="A15">
        <v>2013</v>
      </c>
      <c r="B15" t="s">
        <v>2</v>
      </c>
      <c r="C15" s="1">
        <v>25399000</v>
      </c>
      <c r="D15" s="1">
        <v>5177</v>
      </c>
      <c r="E15" s="2">
        <v>337706000</v>
      </c>
      <c r="F15" s="1">
        <v>38104</v>
      </c>
      <c r="G15" s="2">
        <v>182551754000</v>
      </c>
      <c r="H15" s="2">
        <v>18875061792000</v>
      </c>
      <c r="I15" s="6">
        <f t="shared" si="4"/>
        <v>13.586500104975855</v>
      </c>
      <c r="J15" s="2">
        <v>109600</v>
      </c>
      <c r="K15" s="10">
        <f t="shared" si="10"/>
        <v>9.7097097097097098</v>
      </c>
      <c r="L15" s="7">
        <v>2013</v>
      </c>
      <c r="M15" s="6">
        <v>13.586500104975855</v>
      </c>
      <c r="N15" s="6">
        <v>26.110119672475328</v>
      </c>
      <c r="O15" s="6">
        <v>10.547449086710056</v>
      </c>
      <c r="P15" s="6">
        <v>3.1781440268738193</v>
      </c>
      <c r="Q15" s="6">
        <f t="shared" si="5"/>
        <v>53.422212891035052</v>
      </c>
      <c r="R15" s="6">
        <f t="shared" si="0"/>
        <v>7.7764290371465572</v>
      </c>
      <c r="S15" s="6">
        <f t="shared" si="1"/>
        <v>2996.1114826180165</v>
      </c>
      <c r="T15" s="6">
        <f t="shared" si="2"/>
        <v>5.723073827722482</v>
      </c>
      <c r="U15" s="6">
        <f t="shared" si="3"/>
        <v>25469.130090098799</v>
      </c>
      <c r="V15" s="6">
        <f t="shared" si="11"/>
        <v>35.669723461150625</v>
      </c>
      <c r="AA15" s="6">
        <f t="shared" si="6"/>
        <v>1.270271208523118</v>
      </c>
      <c r="AB15" s="6">
        <f t="shared" si="7"/>
        <v>0.64398022618722917</v>
      </c>
      <c r="AC15" s="6">
        <f t="shared" si="8"/>
        <v>0.4639039780327639</v>
      </c>
      <c r="AD15" s="6">
        <f t="shared" si="9"/>
        <v>0.58509836375642987</v>
      </c>
    </row>
    <row r="16" spans="1:30" x14ac:dyDescent="0.25">
      <c r="A16">
        <v>2014</v>
      </c>
      <c r="B16" t="s">
        <v>2</v>
      </c>
      <c r="C16" s="1">
        <v>33834000</v>
      </c>
      <c r="D16" s="1">
        <v>9136</v>
      </c>
      <c r="E16" s="2">
        <v>410570000</v>
      </c>
      <c r="F16" s="1">
        <v>50775</v>
      </c>
      <c r="G16" s="2">
        <v>176036194000</v>
      </c>
      <c r="H16" s="2">
        <v>18843963034000</v>
      </c>
      <c r="I16" s="6">
        <f t="shared" si="4"/>
        <v>17.99310684391925</v>
      </c>
      <c r="J16" s="2">
        <v>122200</v>
      </c>
      <c r="K16" s="10">
        <f t="shared" si="10"/>
        <v>11.496350364963504</v>
      </c>
      <c r="L16" s="7">
        <v>2014</v>
      </c>
      <c r="M16" s="6">
        <v>17.99310684391925</v>
      </c>
      <c r="N16" s="6">
        <v>23.149187592319052</v>
      </c>
      <c r="O16" s="6">
        <v>21.719350073855242</v>
      </c>
      <c r="P16" s="6">
        <v>5.4239290989660267</v>
      </c>
      <c r="Q16" s="6">
        <f t="shared" si="5"/>
        <v>68.285573609059568</v>
      </c>
      <c r="R16" s="6">
        <f t="shared" si="0"/>
        <v>8.8213774602512984</v>
      </c>
      <c r="S16" s="6">
        <f t="shared" si="1"/>
        <v>2335.826274480557</v>
      </c>
      <c r="T16" s="6">
        <f t="shared" si="2"/>
        <v>10.648781162072687</v>
      </c>
      <c r="U16" s="6">
        <f t="shared" si="3"/>
        <v>22747.44736281033</v>
      </c>
      <c r="V16" s="6">
        <f t="shared" si="11"/>
        <v>13.437381323911229</v>
      </c>
      <c r="W16" s="6">
        <f>AVERAGE(R10:R16)</f>
        <v>5.8444009224999229</v>
      </c>
      <c r="X16" s="6">
        <f t="shared" ref="X16:Z16" si="13">AVERAGE(S10:S16)</f>
        <v>3192.3168635835318</v>
      </c>
      <c r="Y16" s="6">
        <f t="shared" si="13"/>
        <v>11.610335963516917</v>
      </c>
      <c r="Z16" s="6">
        <f t="shared" si="13"/>
        <v>86494.144172947417</v>
      </c>
      <c r="AA16" s="6">
        <f t="shared" si="6"/>
        <v>1.095691496118375</v>
      </c>
      <c r="AB16" s="6">
        <f t="shared" si="7"/>
        <v>1.0767300808170244</v>
      </c>
      <c r="AC16" s="6">
        <f t="shared" si="8"/>
        <v>1.8437144033916884</v>
      </c>
      <c r="AD16" s="6">
        <f t="shared" si="9"/>
        <v>1.3840423608988488</v>
      </c>
    </row>
    <row r="17" spans="1:30" x14ac:dyDescent="0.25">
      <c r="A17">
        <v>2015</v>
      </c>
      <c r="B17" t="s">
        <v>2</v>
      </c>
      <c r="C17" s="1">
        <v>46484000</v>
      </c>
      <c r="D17" s="1">
        <v>12889</v>
      </c>
      <c r="E17" s="2">
        <v>360734000</v>
      </c>
      <c r="F17" s="1">
        <v>54298</v>
      </c>
      <c r="G17" s="2">
        <v>150282258000</v>
      </c>
      <c r="H17" s="2">
        <v>16530691171000</v>
      </c>
      <c r="I17" s="6">
        <f t="shared" si="4"/>
        <v>23.737522560683637</v>
      </c>
      <c r="J17" s="2">
        <v>139641</v>
      </c>
      <c r="K17" s="10">
        <f t="shared" si="10"/>
        <v>14.272504091653026</v>
      </c>
      <c r="L17" s="7">
        <v>2015</v>
      </c>
      <c r="M17" s="6">
        <v>23.737522560683637</v>
      </c>
      <c r="N17" s="6">
        <v>37.273932741537443</v>
      </c>
      <c r="O17" s="6">
        <v>8.1384213046521054</v>
      </c>
      <c r="P17" s="6">
        <v>3.3316144241040186</v>
      </c>
      <c r="Q17" s="6">
        <f t="shared" si="5"/>
        <v>72.48149103097721</v>
      </c>
      <c r="R17" s="6">
        <f t="shared" si="0"/>
        <v>14.174237835139571</v>
      </c>
      <c r="S17" s="6">
        <f t="shared" si="1"/>
        <v>3560.8614605251164</v>
      </c>
      <c r="T17" s="6">
        <f t="shared" si="2"/>
        <v>5.3329877879482837</v>
      </c>
      <c r="U17" s="6">
        <f t="shared" si="3"/>
        <v>20016.84445349091</v>
      </c>
      <c r="V17" s="6">
        <f t="shared" si="11"/>
        <v>60.680550163599776</v>
      </c>
      <c r="AA17" s="6">
        <f t="shared" si="6"/>
        <v>1.5636886458914196</v>
      </c>
      <c r="AB17" s="6">
        <f t="shared" si="7"/>
        <v>1.5156313460209143</v>
      </c>
      <c r="AC17" s="6">
        <f t="shared" si="8"/>
        <v>0.47637214045371651</v>
      </c>
      <c r="AD17" s="6">
        <f t="shared" si="9"/>
        <v>0.6043132759246006</v>
      </c>
    </row>
    <row r="18" spans="1:30" x14ac:dyDescent="0.25">
      <c r="A18">
        <v>2016</v>
      </c>
      <c r="B18" t="s">
        <v>2</v>
      </c>
      <c r="C18" s="1">
        <v>41569000</v>
      </c>
      <c r="D18" s="1">
        <v>12754</v>
      </c>
      <c r="E18" s="2">
        <v>392866000</v>
      </c>
      <c r="F18" s="1">
        <v>60973</v>
      </c>
      <c r="G18" s="2">
        <v>144494206000</v>
      </c>
      <c r="H18" s="2">
        <v>16033127095000</v>
      </c>
      <c r="I18" s="6">
        <f t="shared" si="4"/>
        <v>20.91745526708543</v>
      </c>
      <c r="J18" s="2">
        <v>139611</v>
      </c>
      <c r="K18" s="10">
        <f t="shared" si="10"/>
        <v>-2.1483661675295938E-2</v>
      </c>
      <c r="L18" s="7">
        <v>2016</v>
      </c>
      <c r="M18" s="6">
        <v>20.91745526708543</v>
      </c>
      <c r="N18" s="6">
        <v>34.082298722385318</v>
      </c>
      <c r="O18" s="6">
        <v>15.460941728305972</v>
      </c>
      <c r="P18" s="6">
        <v>7.1785872435340234</v>
      </c>
      <c r="Q18" s="6">
        <f t="shared" si="5"/>
        <v>77.639282961310741</v>
      </c>
      <c r="R18" s="6">
        <f t="shared" si="0"/>
        <v>11.740671433821651</v>
      </c>
      <c r="S18" s="6">
        <f t="shared" si="1"/>
        <v>2811.597836921926</v>
      </c>
      <c r="T18" s="6">
        <f t="shared" si="2"/>
        <v>10.583297119592283</v>
      </c>
      <c r="U18" s="6">
        <f t="shared" si="3"/>
        <v>26644.274465250357</v>
      </c>
      <c r="V18" s="6">
        <f t="shared" si="11"/>
        <v>-17.168940084276194</v>
      </c>
      <c r="AA18" s="6">
        <f t="shared" si="6"/>
        <v>0.82112394517934606</v>
      </c>
      <c r="AB18" s="6">
        <f t="shared" si="7"/>
        <v>0.90166809346621013</v>
      </c>
      <c r="AC18" s="6">
        <f t="shared" si="8"/>
        <v>1.9469967148670546</v>
      </c>
      <c r="AD18" s="6">
        <f t="shared" si="9"/>
        <v>2.6460574818063378</v>
      </c>
    </row>
    <row r="19" spans="1:30" x14ac:dyDescent="0.25">
      <c r="A19">
        <v>2017</v>
      </c>
      <c r="B19" t="s">
        <v>2</v>
      </c>
      <c r="C19" s="1">
        <v>28928000</v>
      </c>
      <c r="D19" s="1">
        <v>9087</v>
      </c>
      <c r="E19" s="2">
        <v>501179000</v>
      </c>
      <c r="F19" s="1">
        <v>75103</v>
      </c>
      <c r="G19" s="2">
        <v>168810637000</v>
      </c>
      <c r="H19" s="2">
        <v>17694951675000</v>
      </c>
      <c r="I19" s="6">
        <f t="shared" si="4"/>
        <v>12.099383513308389</v>
      </c>
      <c r="J19" s="2">
        <v>123773</v>
      </c>
      <c r="K19" s="10">
        <f t="shared" si="10"/>
        <v>-11.34437830829949</v>
      </c>
      <c r="L19" s="7">
        <v>2017</v>
      </c>
      <c r="M19" s="6">
        <v>12.099383513308389</v>
      </c>
      <c r="N19" s="6">
        <v>40.814614595954893</v>
      </c>
      <c r="O19" s="6">
        <v>15.713087360025565</v>
      </c>
      <c r="P19" s="6">
        <v>5.0996631293024244</v>
      </c>
      <c r="Q19" s="6">
        <f t="shared" si="5"/>
        <v>73.726748598591271</v>
      </c>
      <c r="R19" s="6">
        <f t="shared" si="0"/>
        <v>6.0502750130134508</v>
      </c>
      <c r="S19" s="6">
        <f t="shared" si="1"/>
        <v>2804.1072415069352</v>
      </c>
      <c r="T19" s="6">
        <f t="shared" si="2"/>
        <v>9.6585748533389015</v>
      </c>
      <c r="U19" s="6">
        <f t="shared" si="3"/>
        <v>19843.675743263586</v>
      </c>
      <c r="V19" s="6">
        <f t="shared" si="11"/>
        <v>-48.467384960758977</v>
      </c>
      <c r="AA19" s="6">
        <f t="shared" si="6"/>
        <v>0.54550710510521561</v>
      </c>
      <c r="AB19" s="6">
        <f t="shared" si="7"/>
        <v>1.1710733528679205</v>
      </c>
      <c r="AC19" s="6">
        <f t="shared" si="8"/>
        <v>0.93521694138417777</v>
      </c>
      <c r="AD19" s="6">
        <f t="shared" si="9"/>
        <v>0.86910759519439362</v>
      </c>
    </row>
    <row r="20" spans="1:30" x14ac:dyDescent="0.25">
      <c r="A20">
        <v>2018</v>
      </c>
      <c r="B20" t="s">
        <v>2</v>
      </c>
      <c r="C20" s="1">
        <v>101746000</v>
      </c>
      <c r="D20" s="1">
        <v>20249</v>
      </c>
      <c r="E20" s="2">
        <v>438230000</v>
      </c>
      <c r="F20" s="1">
        <v>70101</v>
      </c>
      <c r="G20" s="2">
        <v>180215036000</v>
      </c>
      <c r="H20" s="2">
        <v>19460171128000</v>
      </c>
      <c r="I20" s="6">
        <f t="shared" si="4"/>
        <v>28.885465257271655</v>
      </c>
      <c r="J20" s="2">
        <v>123399</v>
      </c>
      <c r="K20" s="10">
        <f t="shared" si="10"/>
        <v>-0.30216606206523233</v>
      </c>
      <c r="L20" s="7">
        <v>2018</v>
      </c>
      <c r="M20" s="6">
        <v>28.885465257271655</v>
      </c>
      <c r="N20" s="6">
        <v>29.899716123878406</v>
      </c>
      <c r="O20" s="6">
        <v>14.877105890072894</v>
      </c>
      <c r="P20" s="6">
        <v>6.6218741530078038</v>
      </c>
      <c r="Q20" s="6">
        <f t="shared" si="5"/>
        <v>80.28416142423076</v>
      </c>
      <c r="R20" s="6">
        <f t="shared" si="0"/>
        <v>25.070954680091297</v>
      </c>
      <c r="S20" s="6">
        <f t="shared" si="1"/>
        <v>2141.0857088203343</v>
      </c>
      <c r="T20" s="6">
        <f t="shared" si="2"/>
        <v>8.5723600412462897</v>
      </c>
      <c r="U20" s="6">
        <f t="shared" si="3"/>
        <v>19627.017864365742</v>
      </c>
      <c r="V20" s="6">
        <f t="shared" si="11"/>
        <v>314.37710891102529</v>
      </c>
      <c r="AA20" s="6">
        <f t="shared" si="6"/>
        <v>4.0224411247546188</v>
      </c>
      <c r="AB20" s="6">
        <f t="shared" si="7"/>
        <v>0.7419090376284232</v>
      </c>
      <c r="AC20" s="6">
        <f t="shared" si="8"/>
        <v>0.89144684742041558</v>
      </c>
      <c r="AD20" s="6">
        <f t="shared" si="9"/>
        <v>1.0820356297782086</v>
      </c>
    </row>
    <row r="21" spans="1:30" x14ac:dyDescent="0.25">
      <c r="A21">
        <v>2019</v>
      </c>
      <c r="B21" t="s">
        <v>2</v>
      </c>
      <c r="C21" s="1">
        <v>111537000</v>
      </c>
      <c r="D21" s="1">
        <v>25990</v>
      </c>
      <c r="E21" s="2">
        <v>309245000</v>
      </c>
      <c r="F21" s="1">
        <v>60104</v>
      </c>
      <c r="G21" s="2">
        <v>167496991000</v>
      </c>
      <c r="H21" s="2">
        <v>18754622224000</v>
      </c>
      <c r="I21" s="6">
        <f t="shared" si="4"/>
        <v>43.241714361772928</v>
      </c>
      <c r="J21" s="2">
        <v>137758</v>
      </c>
      <c r="K21" s="10">
        <f t="shared" si="10"/>
        <v>11.636236922503423</v>
      </c>
      <c r="L21" s="7">
        <v>2019</v>
      </c>
      <c r="M21" s="6">
        <v>43.241714361772928</v>
      </c>
      <c r="N21" s="6">
        <v>23.880274191401572</v>
      </c>
      <c r="O21" s="6">
        <v>7.0477838413416745</v>
      </c>
      <c r="P21" s="6">
        <v>5.9130839877545593</v>
      </c>
      <c r="Q21" s="6">
        <f t="shared" si="5"/>
        <v>80.082856382270734</v>
      </c>
      <c r="R21" s="6">
        <f t="shared" si="0"/>
        <v>40.384767190760229</v>
      </c>
      <c r="S21" s="6">
        <f t="shared" si="1"/>
        <v>1771.6937359810695</v>
      </c>
      <c r="T21" s="6">
        <f t="shared" si="2"/>
        <v>4.4114727462604728</v>
      </c>
      <c r="U21" s="6">
        <f t="shared" si="3"/>
        <v>17601.137957077895</v>
      </c>
      <c r="V21" s="6">
        <f t="shared" si="11"/>
        <v>61.081888209185522</v>
      </c>
      <c r="W21" s="6">
        <f>AVERAGE(R17:R21)</f>
        <v>19.484181230565241</v>
      </c>
      <c r="X21" s="6">
        <f t="shared" ref="X21:Z21" si="14">AVERAGE(S17:S21)</f>
        <v>2617.8691967510758</v>
      </c>
      <c r="Y21" s="6">
        <f t="shared" si="14"/>
        <v>7.7117385096772466</v>
      </c>
      <c r="Z21" s="6">
        <f t="shared" si="14"/>
        <v>20746.590096689699</v>
      </c>
      <c r="AA21" s="6">
        <f t="shared" si="6"/>
        <v>1.5534634260253712</v>
      </c>
      <c r="AB21" s="6">
        <f t="shared" si="7"/>
        <v>0.73376450651585323</v>
      </c>
      <c r="AC21" s="6">
        <f t="shared" si="8"/>
        <v>0.50586793868718138</v>
      </c>
      <c r="AD21" s="6">
        <f t="shared" si="9"/>
        <v>0.98709726198873726</v>
      </c>
    </row>
    <row r="22" spans="1:30" x14ac:dyDescent="0.25">
      <c r="A22">
        <v>2001</v>
      </c>
      <c r="B22" t="s">
        <v>3</v>
      </c>
      <c r="C22" s="2">
        <v>91335000</v>
      </c>
      <c r="D22" s="1">
        <v>17693</v>
      </c>
      <c r="E22" s="2">
        <v>195519000</v>
      </c>
      <c r="F22" s="1">
        <v>42740</v>
      </c>
      <c r="G22" s="2">
        <v>947618000</v>
      </c>
      <c r="H22" s="2">
        <v>6127168103000</v>
      </c>
      <c r="I22" s="6">
        <f t="shared" si="4"/>
        <v>41.396817969115588</v>
      </c>
      <c r="J22" s="2">
        <v>11830</v>
      </c>
      <c r="K22" s="2"/>
      <c r="Q22" s="6"/>
    </row>
    <row r="23" spans="1:30" x14ac:dyDescent="0.25">
      <c r="A23">
        <v>2002</v>
      </c>
      <c r="B23" t="s">
        <v>3</v>
      </c>
      <c r="C23" s="2">
        <v>23329000</v>
      </c>
      <c r="D23" s="1">
        <v>7178</v>
      </c>
      <c r="E23" s="2">
        <v>158094000</v>
      </c>
      <c r="F23" s="1">
        <v>37573</v>
      </c>
      <c r="G23" s="2">
        <v>667444000</v>
      </c>
      <c r="H23" s="2">
        <v>6424106582000</v>
      </c>
      <c r="I23" s="6">
        <f t="shared" si="4"/>
        <v>19.104143933143479</v>
      </c>
      <c r="J23" s="2">
        <v>11770</v>
      </c>
      <c r="K23" s="10"/>
      <c r="V23" s="6">
        <f>AVERAGE(V17:V21)</f>
        <v>74.100644447755087</v>
      </c>
      <c r="AA23" s="6">
        <f>AVERAGE(AA4:AA21)</f>
        <v>1.4340264367377853</v>
      </c>
      <c r="AB23" s="6">
        <f t="shared" ref="AB23:AD23" si="15">AVERAGE(AB4:AB21)</f>
        <v>1.0432327245540389</v>
      </c>
      <c r="AC23" s="6">
        <f t="shared" si="15"/>
        <v>1.1204273859874905</v>
      </c>
      <c r="AD23" s="6">
        <f t="shared" si="15"/>
        <v>1.5224203032655759</v>
      </c>
    </row>
    <row r="24" spans="1:30" x14ac:dyDescent="0.25">
      <c r="A24">
        <v>2003</v>
      </c>
      <c r="B24" t="s">
        <v>3</v>
      </c>
      <c r="C24" s="2">
        <v>29160000</v>
      </c>
      <c r="D24" s="1">
        <v>15880</v>
      </c>
      <c r="E24" s="2">
        <v>122816000</v>
      </c>
      <c r="F24" s="1">
        <v>64951</v>
      </c>
      <c r="G24" s="2">
        <v>979047000</v>
      </c>
      <c r="H24" s="2">
        <v>7485768172000</v>
      </c>
      <c r="I24" s="6">
        <f t="shared" si="4"/>
        <v>24.449200166279194</v>
      </c>
      <c r="J24" s="2">
        <v>18950</v>
      </c>
      <c r="K24" s="2"/>
    </row>
    <row r="25" spans="1:30" x14ac:dyDescent="0.25">
      <c r="A25">
        <v>2004</v>
      </c>
      <c r="B25" t="s">
        <v>3</v>
      </c>
      <c r="C25" s="2">
        <v>26942000</v>
      </c>
      <c r="D25" s="1">
        <v>12585</v>
      </c>
      <c r="E25" s="2">
        <v>165494000</v>
      </c>
      <c r="F25" s="1">
        <v>66207</v>
      </c>
      <c r="G25" s="2">
        <v>971194000</v>
      </c>
      <c r="H25" s="2">
        <v>9100844739000</v>
      </c>
      <c r="I25" s="6">
        <f t="shared" si="4"/>
        <v>19.008564049118672</v>
      </c>
      <c r="J25" s="2">
        <v>18055</v>
      </c>
      <c r="K25" s="2"/>
    </row>
    <row r="26" spans="1:30" x14ac:dyDescent="0.25">
      <c r="A26">
        <v>2005</v>
      </c>
      <c r="B26" t="s">
        <v>3</v>
      </c>
      <c r="C26" s="2">
        <v>16631000</v>
      </c>
      <c r="D26" s="1">
        <v>6314</v>
      </c>
      <c r="E26" s="2">
        <v>117264000</v>
      </c>
      <c r="F26" s="1">
        <v>42866</v>
      </c>
      <c r="G26" s="2">
        <v>835890000</v>
      </c>
      <c r="H26" s="2">
        <v>10342422169000</v>
      </c>
      <c r="I26" s="6">
        <f t="shared" si="4"/>
        <v>14.7296225446741</v>
      </c>
      <c r="J26" s="2">
        <v>9873</v>
      </c>
      <c r="K26" s="2"/>
    </row>
    <row r="27" spans="1:30" x14ac:dyDescent="0.25">
      <c r="A27">
        <v>2006</v>
      </c>
      <c r="B27" t="s">
        <v>3</v>
      </c>
      <c r="C27" s="2">
        <v>26964000</v>
      </c>
      <c r="D27" s="1">
        <v>10526</v>
      </c>
      <c r="E27" s="2">
        <v>137532000</v>
      </c>
      <c r="F27" s="1">
        <v>45876</v>
      </c>
      <c r="G27" s="2">
        <v>1008158000</v>
      </c>
      <c r="H27" s="2">
        <v>11955684880000</v>
      </c>
      <c r="I27" s="6">
        <f t="shared" si="4"/>
        <v>22.944458976371088</v>
      </c>
      <c r="J27" s="2">
        <v>9900</v>
      </c>
      <c r="K27" s="2"/>
    </row>
    <row r="28" spans="1:30" ht="15.75" customHeight="1" x14ac:dyDescent="0.25">
      <c r="A28">
        <v>2007</v>
      </c>
      <c r="B28" t="s">
        <v>3</v>
      </c>
      <c r="C28" s="2">
        <v>38073000</v>
      </c>
      <c r="D28" s="1">
        <v>13583</v>
      </c>
      <c r="E28" s="2">
        <v>153439000</v>
      </c>
      <c r="F28" s="1">
        <v>51283</v>
      </c>
      <c r="G28" s="2">
        <v>1343309000</v>
      </c>
      <c r="H28" s="2">
        <v>13784833266000</v>
      </c>
      <c r="I28" s="6">
        <f t="shared" si="4"/>
        <v>26.486360002339961</v>
      </c>
      <c r="J28" s="2">
        <v>10051</v>
      </c>
      <c r="K28" s="2"/>
      <c r="W28" s="9"/>
    </row>
    <row r="29" spans="1:30" x14ac:dyDescent="0.25">
      <c r="A29">
        <v>2008</v>
      </c>
      <c r="B29" t="s">
        <v>3</v>
      </c>
      <c r="C29" s="2">
        <v>30108000</v>
      </c>
      <c r="D29" s="1">
        <v>8308</v>
      </c>
      <c r="E29" s="2">
        <v>150617000</v>
      </c>
      <c r="F29" s="1">
        <v>40641</v>
      </c>
      <c r="G29" s="2">
        <v>1667401000</v>
      </c>
      <c r="H29" s="2">
        <v>15967493210000</v>
      </c>
      <c r="I29" s="6">
        <f t="shared" si="4"/>
        <v>20.442410373760488</v>
      </c>
      <c r="J29" s="2">
        <v>10142</v>
      </c>
      <c r="K29" s="2"/>
    </row>
    <row r="30" spans="1:30" x14ac:dyDescent="0.25">
      <c r="A30">
        <v>2009</v>
      </c>
      <c r="B30" t="s">
        <v>3</v>
      </c>
      <c r="C30" s="2">
        <v>48374000</v>
      </c>
      <c r="D30" s="1">
        <v>15742</v>
      </c>
      <c r="E30" s="2">
        <v>170956000</v>
      </c>
      <c r="F30" s="1">
        <v>54086</v>
      </c>
      <c r="G30" s="2">
        <v>1095898000</v>
      </c>
      <c r="H30" s="2">
        <v>12345154948000</v>
      </c>
      <c r="I30" s="6">
        <f t="shared" si="4"/>
        <v>29.105498650297672</v>
      </c>
      <c r="J30" s="2">
        <v>10233</v>
      </c>
      <c r="K30" s="2"/>
    </row>
    <row r="31" spans="1:30" x14ac:dyDescent="0.25">
      <c r="A31">
        <v>2010</v>
      </c>
      <c r="B31" t="s">
        <v>3</v>
      </c>
      <c r="C31" s="2">
        <v>31685000</v>
      </c>
      <c r="D31" s="1">
        <v>8306</v>
      </c>
      <c r="E31" s="2">
        <v>159612000</v>
      </c>
      <c r="F31" s="1">
        <v>43743</v>
      </c>
      <c r="G31" s="2">
        <v>1082168000</v>
      </c>
      <c r="H31" s="2">
        <v>15094271000000</v>
      </c>
      <c r="I31" s="6">
        <f t="shared" si="4"/>
        <v>18.988180966097431</v>
      </c>
      <c r="J31" s="2">
        <v>10356</v>
      </c>
      <c r="K31" s="2"/>
    </row>
    <row r="32" spans="1:30" x14ac:dyDescent="0.25">
      <c r="A32">
        <v>2011</v>
      </c>
      <c r="B32" t="s">
        <v>3</v>
      </c>
      <c r="C32" s="2">
        <v>159942000</v>
      </c>
      <c r="D32" s="1">
        <v>20534</v>
      </c>
      <c r="E32" s="2">
        <v>736986000</v>
      </c>
      <c r="F32" s="1">
        <v>92092</v>
      </c>
      <c r="G32" s="2">
        <v>1259683000</v>
      </c>
      <c r="H32" s="2">
        <v>18103446701000</v>
      </c>
      <c r="I32" s="6">
        <f t="shared" si="4"/>
        <v>22.297267949441864</v>
      </c>
      <c r="J32" s="2">
        <v>12460</v>
      </c>
      <c r="K32" s="2"/>
    </row>
    <row r="33" spans="1:11" x14ac:dyDescent="0.25">
      <c r="A33">
        <v>2012</v>
      </c>
      <c r="B33" t="s">
        <v>3</v>
      </c>
      <c r="C33" s="2">
        <v>167744000</v>
      </c>
      <c r="D33" s="1">
        <v>19168</v>
      </c>
      <c r="E33" s="2">
        <v>418304000</v>
      </c>
      <c r="F33" s="1">
        <v>50125</v>
      </c>
      <c r="G33" s="2">
        <v>1224514000</v>
      </c>
      <c r="H33" s="2">
        <v>18396798774000</v>
      </c>
      <c r="I33" s="6">
        <f t="shared" si="4"/>
        <v>38.24039900249376</v>
      </c>
      <c r="J33" s="2">
        <v>14916</v>
      </c>
      <c r="K33" s="2"/>
    </row>
    <row r="34" spans="1:11" x14ac:dyDescent="0.25">
      <c r="A34">
        <v>2013</v>
      </c>
      <c r="B34" t="s">
        <v>3</v>
      </c>
      <c r="C34" s="2">
        <v>87210000</v>
      </c>
      <c r="D34" s="1">
        <v>9949</v>
      </c>
      <c r="E34" s="2">
        <v>337706000</v>
      </c>
      <c r="F34" s="1">
        <v>38104</v>
      </c>
      <c r="G34" s="2">
        <v>1626889000</v>
      </c>
      <c r="H34" s="2">
        <v>18875061792000</v>
      </c>
      <c r="I34" s="6">
        <f t="shared" si="4"/>
        <v>26.110119672475328</v>
      </c>
      <c r="J34" s="2">
        <v>17276</v>
      </c>
      <c r="K34" s="2"/>
    </row>
    <row r="35" spans="1:11" x14ac:dyDescent="0.25">
      <c r="A35">
        <v>2014</v>
      </c>
      <c r="B35" t="s">
        <v>3</v>
      </c>
      <c r="C35" s="2">
        <v>114162000</v>
      </c>
      <c r="D35" s="1">
        <v>11754</v>
      </c>
      <c r="E35" s="2">
        <v>410570000</v>
      </c>
      <c r="F35" s="1">
        <v>50775</v>
      </c>
      <c r="G35" s="2">
        <v>2243190000</v>
      </c>
      <c r="H35" s="2">
        <v>18843963034000</v>
      </c>
      <c r="I35" s="6">
        <f t="shared" si="4"/>
        <v>23.149187592319052</v>
      </c>
      <c r="J35" s="2">
        <v>20697</v>
      </c>
      <c r="K35" s="2"/>
    </row>
    <row r="36" spans="1:11" x14ac:dyDescent="0.25">
      <c r="A36">
        <v>2015</v>
      </c>
      <c r="B36" t="s">
        <v>3</v>
      </c>
      <c r="C36" s="2">
        <v>152025000</v>
      </c>
      <c r="D36" s="1">
        <v>20239</v>
      </c>
      <c r="E36" s="2">
        <v>360734000</v>
      </c>
      <c r="F36" s="1">
        <v>54298</v>
      </c>
      <c r="G36" s="2">
        <v>1956428000</v>
      </c>
      <c r="H36" s="2">
        <v>16530691171000</v>
      </c>
      <c r="I36" s="6">
        <f t="shared" si="4"/>
        <v>37.273932741537443</v>
      </c>
      <c r="J36" s="2">
        <v>21864</v>
      </c>
      <c r="K36" s="2"/>
    </row>
    <row r="37" spans="1:11" x14ac:dyDescent="0.25">
      <c r="A37">
        <v>2016</v>
      </c>
      <c r="B37" t="s">
        <v>3</v>
      </c>
      <c r="C37" s="2">
        <v>149286000</v>
      </c>
      <c r="D37" s="1">
        <v>20781</v>
      </c>
      <c r="E37" s="2">
        <v>392866000</v>
      </c>
      <c r="F37" s="1">
        <v>60973</v>
      </c>
      <c r="G37" s="2">
        <v>2166904000</v>
      </c>
      <c r="H37" s="2">
        <v>16033127095000</v>
      </c>
      <c r="I37" s="6">
        <f t="shared" si="4"/>
        <v>34.082298722385318</v>
      </c>
      <c r="J37" s="2">
        <v>23245</v>
      </c>
      <c r="K37" s="2"/>
    </row>
    <row r="38" spans="1:11" x14ac:dyDescent="0.25">
      <c r="A38">
        <v>2017</v>
      </c>
      <c r="B38" t="s">
        <v>3</v>
      </c>
      <c r="C38" s="2">
        <v>223024000</v>
      </c>
      <c r="D38" s="1">
        <v>30653</v>
      </c>
      <c r="E38" s="2">
        <v>501179000</v>
      </c>
      <c r="F38" s="1">
        <v>75103</v>
      </c>
      <c r="G38" s="2">
        <v>2808106000</v>
      </c>
      <c r="H38" s="2">
        <v>17694951675000</v>
      </c>
      <c r="I38" s="6">
        <f t="shared" si="4"/>
        <v>40.814614595954893</v>
      </c>
      <c r="J38" s="2">
        <v>24866</v>
      </c>
      <c r="K38" s="2"/>
    </row>
    <row r="39" spans="1:11" x14ac:dyDescent="0.25">
      <c r="A39">
        <v>2018</v>
      </c>
      <c r="B39" t="s">
        <v>3</v>
      </c>
      <c r="C39" s="2">
        <v>144681000</v>
      </c>
      <c r="D39" s="1">
        <v>20960</v>
      </c>
      <c r="E39" s="2">
        <v>438230000</v>
      </c>
      <c r="F39" s="1">
        <v>70101</v>
      </c>
      <c r="G39" s="2">
        <v>3000696000</v>
      </c>
      <c r="H39" s="2">
        <v>19460171128000</v>
      </c>
      <c r="I39" s="6">
        <f t="shared" si="4"/>
        <v>29.899716123878406</v>
      </c>
      <c r="J39" s="2">
        <v>23325</v>
      </c>
      <c r="K39" s="2"/>
    </row>
    <row r="40" spans="1:11" x14ac:dyDescent="0.25">
      <c r="A40">
        <v>2019</v>
      </c>
      <c r="B40" t="s">
        <v>3</v>
      </c>
      <c r="C40" s="2">
        <v>74915000</v>
      </c>
      <c r="D40" s="1">
        <v>14353</v>
      </c>
      <c r="E40" s="2">
        <v>309245000</v>
      </c>
      <c r="F40" s="1">
        <v>60104</v>
      </c>
      <c r="G40" s="2">
        <v>2564400000</v>
      </c>
      <c r="H40" s="2">
        <v>18754622224000</v>
      </c>
      <c r="I40" s="6">
        <f t="shared" si="4"/>
        <v>23.880274191401572</v>
      </c>
      <c r="J40" s="6"/>
      <c r="K40" s="6"/>
    </row>
    <row r="41" spans="1:11" x14ac:dyDescent="0.25">
      <c r="A41">
        <v>2001</v>
      </c>
      <c r="B41" t="s">
        <v>4</v>
      </c>
      <c r="C41" s="2">
        <v>35141000</v>
      </c>
      <c r="D41" s="1">
        <v>6775</v>
      </c>
      <c r="E41" s="2">
        <v>195519000</v>
      </c>
      <c r="F41" s="1">
        <v>42740</v>
      </c>
      <c r="G41" s="2">
        <v>121753789000</v>
      </c>
      <c r="H41" s="2">
        <v>6127168103000</v>
      </c>
      <c r="I41" s="6">
        <f t="shared" si="4"/>
        <v>15.851661207299953</v>
      </c>
      <c r="J41" s="6"/>
      <c r="K41" s="6"/>
    </row>
    <row r="42" spans="1:11" x14ac:dyDescent="0.25">
      <c r="A42">
        <v>2002</v>
      </c>
      <c r="B42" t="s">
        <v>4</v>
      </c>
      <c r="C42" s="2">
        <v>39183000</v>
      </c>
      <c r="D42" s="1">
        <v>8485</v>
      </c>
      <c r="E42" s="2">
        <v>158094000</v>
      </c>
      <c r="F42" s="1">
        <v>37573</v>
      </c>
      <c r="G42" s="2">
        <v>125177091000</v>
      </c>
      <c r="H42" s="2">
        <v>6424106582000</v>
      </c>
      <c r="I42" s="6">
        <f t="shared" si="4"/>
        <v>22.582705666302928</v>
      </c>
      <c r="J42" s="6"/>
      <c r="K42" s="6"/>
    </row>
    <row r="43" spans="1:11" x14ac:dyDescent="0.25">
      <c r="A43">
        <v>2003</v>
      </c>
      <c r="B43" t="s">
        <v>4</v>
      </c>
      <c r="C43" s="2">
        <v>39759000</v>
      </c>
      <c r="D43" s="1">
        <v>19858</v>
      </c>
      <c r="E43" s="2">
        <v>122816000</v>
      </c>
      <c r="F43" s="1">
        <v>64951</v>
      </c>
      <c r="G43" s="2">
        <v>159963348000</v>
      </c>
      <c r="H43" s="2">
        <v>7485768172000</v>
      </c>
      <c r="I43" s="6">
        <f t="shared" si="4"/>
        <v>30.573817185262737</v>
      </c>
      <c r="J43" s="6"/>
      <c r="K43" s="6"/>
    </row>
    <row r="44" spans="1:11" x14ac:dyDescent="0.25">
      <c r="A44">
        <v>2004</v>
      </c>
      <c r="B44" t="s">
        <v>4</v>
      </c>
      <c r="C44" s="2">
        <v>73665000</v>
      </c>
      <c r="D44" s="1">
        <v>26748</v>
      </c>
      <c r="E44" s="2">
        <v>165494000</v>
      </c>
      <c r="F44" s="1">
        <v>66207</v>
      </c>
      <c r="G44" s="2">
        <v>198632635000</v>
      </c>
      <c r="H44" s="2">
        <v>9100844739000</v>
      </c>
      <c r="I44" s="6">
        <f t="shared" si="4"/>
        <v>40.400561874122069</v>
      </c>
      <c r="J44" s="6"/>
      <c r="K44" s="6"/>
    </row>
    <row r="45" spans="1:11" x14ac:dyDescent="0.25">
      <c r="A45">
        <v>2005</v>
      </c>
      <c r="B45" t="s">
        <v>4</v>
      </c>
      <c r="C45" s="2">
        <v>35288000</v>
      </c>
      <c r="D45" s="1">
        <v>11762</v>
      </c>
      <c r="E45" s="2">
        <v>117264000</v>
      </c>
      <c r="F45" s="1">
        <v>42866</v>
      </c>
      <c r="G45" s="2">
        <v>230343507000</v>
      </c>
      <c r="H45" s="2">
        <v>10342422169000</v>
      </c>
      <c r="I45" s="6">
        <f t="shared" si="4"/>
        <v>27.438995940838893</v>
      </c>
      <c r="J45" s="6"/>
      <c r="K45" s="6"/>
    </row>
    <row r="46" spans="1:11" x14ac:dyDescent="0.25">
      <c r="A46">
        <v>2006</v>
      </c>
      <c r="B46" t="s">
        <v>4</v>
      </c>
      <c r="C46" s="2">
        <v>33667000</v>
      </c>
      <c r="D46" s="1">
        <v>8347</v>
      </c>
      <c r="E46" s="2">
        <v>137532000</v>
      </c>
      <c r="F46" s="1">
        <v>45876</v>
      </c>
      <c r="G46" s="2">
        <v>273382013000</v>
      </c>
      <c r="H46" s="2">
        <v>11955684880000</v>
      </c>
      <c r="I46" s="6">
        <f t="shared" si="4"/>
        <v>18.194698753160694</v>
      </c>
      <c r="J46" s="6"/>
      <c r="K46" s="6"/>
    </row>
    <row r="47" spans="1:11" x14ac:dyDescent="0.25">
      <c r="A47">
        <v>2007</v>
      </c>
      <c r="B47" t="s">
        <v>4</v>
      </c>
      <c r="C47" s="2">
        <v>38114000</v>
      </c>
      <c r="D47" s="1">
        <v>10138</v>
      </c>
      <c r="E47" s="2">
        <v>153439000</v>
      </c>
      <c r="F47" s="1">
        <v>51283</v>
      </c>
      <c r="G47" s="2">
        <v>301594913000</v>
      </c>
      <c r="H47" s="2">
        <v>13784833266000</v>
      </c>
      <c r="I47" s="6">
        <f t="shared" si="4"/>
        <v>19.768734278415849</v>
      </c>
      <c r="J47" s="6"/>
      <c r="K47" s="6"/>
    </row>
    <row r="48" spans="1:11" x14ac:dyDescent="0.25">
      <c r="A48">
        <v>2008</v>
      </c>
      <c r="B48" t="s">
        <v>4</v>
      </c>
      <c r="C48" s="2">
        <v>27150000</v>
      </c>
      <c r="D48" s="1">
        <v>6283</v>
      </c>
      <c r="E48" s="2">
        <v>150617000</v>
      </c>
      <c r="F48" s="1">
        <v>40641</v>
      </c>
      <c r="G48" s="2">
        <v>341079321000</v>
      </c>
      <c r="H48" s="2">
        <v>15967493210000</v>
      </c>
      <c r="I48" s="6">
        <f t="shared" si="4"/>
        <v>15.459757387859552</v>
      </c>
      <c r="J48" s="6"/>
      <c r="K48" s="6"/>
    </row>
    <row r="49" spans="1:15" x14ac:dyDescent="0.25">
      <c r="A49">
        <v>2009</v>
      </c>
      <c r="B49" t="s">
        <v>4</v>
      </c>
      <c r="C49" s="2">
        <v>48182000</v>
      </c>
      <c r="D49" s="1">
        <v>11565</v>
      </c>
      <c r="E49" s="2">
        <v>170956000</v>
      </c>
      <c r="F49" s="1">
        <v>54086</v>
      </c>
      <c r="G49" s="2">
        <v>271079918000</v>
      </c>
      <c r="H49" s="2">
        <v>12345154948000</v>
      </c>
      <c r="I49" s="6">
        <f t="shared" si="4"/>
        <v>21.382612875790407</v>
      </c>
      <c r="J49" s="6"/>
      <c r="K49" s="6"/>
    </row>
    <row r="50" spans="1:15" x14ac:dyDescent="0.25">
      <c r="A50">
        <v>2010</v>
      </c>
      <c r="B50" t="s">
        <v>4</v>
      </c>
      <c r="C50" s="2">
        <v>28110000</v>
      </c>
      <c r="D50" s="1">
        <v>5926</v>
      </c>
      <c r="E50" s="2">
        <v>159612000</v>
      </c>
      <c r="F50" s="1">
        <v>43743</v>
      </c>
      <c r="G50" s="2">
        <v>353240365000</v>
      </c>
      <c r="H50" s="2">
        <v>15094271000000</v>
      </c>
      <c r="I50" s="6">
        <f t="shared" si="4"/>
        <v>13.547310426811146</v>
      </c>
      <c r="J50" s="6"/>
      <c r="K50" s="6"/>
    </row>
    <row r="51" spans="1:15" x14ac:dyDescent="0.25">
      <c r="A51">
        <v>2011</v>
      </c>
      <c r="B51" t="s">
        <v>4</v>
      </c>
      <c r="C51" s="2">
        <v>405916000</v>
      </c>
      <c r="D51" s="1">
        <v>23526</v>
      </c>
      <c r="E51" s="2">
        <v>736986000</v>
      </c>
      <c r="F51" s="1">
        <v>92092</v>
      </c>
      <c r="G51" s="2">
        <v>416289216000</v>
      </c>
      <c r="H51" s="2">
        <v>18103446701000</v>
      </c>
      <c r="I51" s="6">
        <f t="shared" si="4"/>
        <v>25.546192937497285</v>
      </c>
      <c r="J51" s="6"/>
      <c r="K51" s="6"/>
    </row>
    <row r="52" spans="1:15" x14ac:dyDescent="0.25">
      <c r="A52">
        <v>2012</v>
      </c>
      <c r="B52" t="s">
        <v>4</v>
      </c>
      <c r="C52" s="2">
        <v>114811000</v>
      </c>
      <c r="D52" s="1">
        <v>9372</v>
      </c>
      <c r="E52" s="2">
        <v>418304000</v>
      </c>
      <c r="F52" s="1">
        <v>50125</v>
      </c>
      <c r="G52" s="2">
        <v>415615110000</v>
      </c>
      <c r="H52" s="2">
        <v>18396798774000</v>
      </c>
      <c r="I52" s="6">
        <f t="shared" si="4"/>
        <v>18.697256857855361</v>
      </c>
      <c r="J52" s="6"/>
      <c r="K52" s="6"/>
    </row>
    <row r="53" spans="1:15" x14ac:dyDescent="0.25">
      <c r="A53">
        <v>2013</v>
      </c>
      <c r="B53" t="s">
        <v>4</v>
      </c>
      <c r="C53" s="2">
        <v>42999000</v>
      </c>
      <c r="D53" s="1">
        <v>4019</v>
      </c>
      <c r="E53" s="2">
        <v>337706000</v>
      </c>
      <c r="F53" s="1">
        <v>38104</v>
      </c>
      <c r="G53" s="2">
        <v>419931654000</v>
      </c>
      <c r="H53" s="2">
        <v>18875061792000</v>
      </c>
      <c r="I53" s="6">
        <f t="shared" si="4"/>
        <v>10.547449086710056</v>
      </c>
      <c r="J53" s="6"/>
      <c r="K53" s="6"/>
    </row>
    <row r="54" spans="1:15" x14ac:dyDescent="0.25">
      <c r="A54">
        <v>2014</v>
      </c>
      <c r="B54" t="s">
        <v>4</v>
      </c>
      <c r="C54" s="2">
        <v>96383000</v>
      </c>
      <c r="D54" s="1">
        <v>11028</v>
      </c>
      <c r="E54" s="2">
        <v>410570000</v>
      </c>
      <c r="F54" s="1">
        <v>50775</v>
      </c>
      <c r="G54" s="2">
        <v>415418247000</v>
      </c>
      <c r="H54" s="2">
        <v>18843963034000</v>
      </c>
      <c r="I54" s="6">
        <f t="shared" si="4"/>
        <v>21.719350073855242</v>
      </c>
      <c r="J54" s="6"/>
      <c r="K54" s="6"/>
    </row>
    <row r="55" spans="1:15" x14ac:dyDescent="0.25">
      <c r="A55">
        <v>2015</v>
      </c>
      <c r="B55" t="s">
        <v>4</v>
      </c>
      <c r="C55" s="2">
        <v>40341000</v>
      </c>
      <c r="D55" s="1">
        <v>4419</v>
      </c>
      <c r="E55" s="2">
        <v>360734000</v>
      </c>
      <c r="F55" s="1">
        <v>54298</v>
      </c>
      <c r="G55" s="2">
        <v>346641061000</v>
      </c>
      <c r="H55" s="2">
        <v>16530691171000</v>
      </c>
      <c r="I55" s="6">
        <f t="shared" si="4"/>
        <v>8.1384213046521054</v>
      </c>
      <c r="J55" s="6"/>
      <c r="K55" s="6"/>
    </row>
    <row r="56" spans="1:15" x14ac:dyDescent="0.25">
      <c r="A56">
        <v>2016</v>
      </c>
      <c r="B56" t="s">
        <v>4</v>
      </c>
      <c r="C56" s="2">
        <v>85540000</v>
      </c>
      <c r="D56" s="1">
        <v>9427</v>
      </c>
      <c r="E56" s="2">
        <v>392866000</v>
      </c>
      <c r="F56" s="1">
        <v>60973</v>
      </c>
      <c r="G56" s="2">
        <v>329854222000</v>
      </c>
      <c r="H56" s="2">
        <v>16033127095000</v>
      </c>
      <c r="I56" s="6">
        <f t="shared" si="4"/>
        <v>15.460941728305972</v>
      </c>
      <c r="J56" s="6"/>
      <c r="K56" s="6"/>
    </row>
    <row r="57" spans="1:15" x14ac:dyDescent="0.25">
      <c r="A57">
        <v>2017</v>
      </c>
      <c r="B57" t="s">
        <v>4</v>
      </c>
      <c r="C57" s="2">
        <v>102054000</v>
      </c>
      <c r="D57" s="1">
        <v>11801</v>
      </c>
      <c r="E57" s="2">
        <v>501179000</v>
      </c>
      <c r="F57" s="1">
        <v>75103</v>
      </c>
      <c r="G57" s="2">
        <v>373055543000</v>
      </c>
      <c r="H57" s="2">
        <v>17694951675000</v>
      </c>
      <c r="I57" s="6">
        <f t="shared" si="4"/>
        <v>15.713087360025565</v>
      </c>
      <c r="J57" s="6"/>
      <c r="K57" s="6"/>
    </row>
    <row r="58" spans="1:15" x14ac:dyDescent="0.25">
      <c r="A58">
        <v>2018</v>
      </c>
      <c r="B58" t="s">
        <v>4</v>
      </c>
      <c r="C58" s="2">
        <v>79549000</v>
      </c>
      <c r="D58" s="1">
        <v>10429</v>
      </c>
      <c r="E58" s="2">
        <v>438230000</v>
      </c>
      <c r="F58" s="1">
        <v>70101</v>
      </c>
      <c r="G58" s="2">
        <v>412077471000</v>
      </c>
      <c r="H58" s="2">
        <v>19460171128000</v>
      </c>
      <c r="I58" s="6">
        <f t="shared" si="4"/>
        <v>14.877105890072894</v>
      </c>
      <c r="J58" s="6"/>
      <c r="K58" s="6"/>
    </row>
    <row r="59" spans="1:15" x14ac:dyDescent="0.25">
      <c r="A59">
        <v>2019</v>
      </c>
      <c r="B59" t="s">
        <v>4</v>
      </c>
      <c r="C59" s="2">
        <v>28397000</v>
      </c>
      <c r="D59" s="1">
        <v>4236</v>
      </c>
      <c r="E59" s="2">
        <v>309245000</v>
      </c>
      <c r="F59" s="1">
        <v>60104</v>
      </c>
      <c r="G59" s="2">
        <v>390386234000</v>
      </c>
      <c r="H59" s="2">
        <v>18754622224000</v>
      </c>
      <c r="I59" s="6">
        <f t="shared" si="4"/>
        <v>7.0477838413416745</v>
      </c>
      <c r="J59" s="6"/>
      <c r="K59" s="6"/>
    </row>
    <row r="60" spans="1:15" x14ac:dyDescent="0.25">
      <c r="A60">
        <v>2001</v>
      </c>
      <c r="B60" t="s">
        <v>5</v>
      </c>
      <c r="C60" s="1">
        <v>1645000</v>
      </c>
      <c r="D60" s="1">
        <v>268</v>
      </c>
      <c r="E60" s="2">
        <v>195519000</v>
      </c>
      <c r="F60" s="1">
        <v>42740</v>
      </c>
      <c r="G60" s="2">
        <v>7687000</v>
      </c>
      <c r="H60" s="2">
        <v>6127168103000</v>
      </c>
      <c r="I60" s="6">
        <f t="shared" si="4"/>
        <v>0.62704726251754805</v>
      </c>
      <c r="J60" s="6"/>
      <c r="K60" s="6"/>
    </row>
    <row r="61" spans="1:15" x14ac:dyDescent="0.25">
      <c r="A61">
        <v>2002</v>
      </c>
      <c r="B61" t="s">
        <v>5</v>
      </c>
      <c r="C61" s="1">
        <v>673000</v>
      </c>
      <c r="D61" s="1">
        <v>151</v>
      </c>
      <c r="E61" s="2">
        <v>158094000</v>
      </c>
      <c r="F61" s="1">
        <v>37573</v>
      </c>
      <c r="G61" s="2">
        <v>9346000</v>
      </c>
      <c r="H61" s="2">
        <v>6424106582000</v>
      </c>
      <c r="I61" s="6">
        <f t="shared" si="4"/>
        <v>0.40188433183402977</v>
      </c>
      <c r="J61" s="6"/>
      <c r="K61" s="6"/>
    </row>
    <row r="62" spans="1:15" x14ac:dyDescent="0.25">
      <c r="A62">
        <v>2003</v>
      </c>
      <c r="B62" t="s">
        <v>5</v>
      </c>
      <c r="C62" s="1">
        <v>67000</v>
      </c>
      <c r="D62" s="1">
        <v>41</v>
      </c>
      <c r="E62" s="2">
        <v>122816000</v>
      </c>
      <c r="F62" s="1">
        <v>64951</v>
      </c>
      <c r="G62" s="2">
        <v>6479000</v>
      </c>
      <c r="H62" s="2">
        <v>7485768172000</v>
      </c>
      <c r="I62" s="6">
        <f t="shared" si="4"/>
        <v>6.3124509245431171E-2</v>
      </c>
      <c r="J62" s="6"/>
      <c r="K62" s="6"/>
    </row>
    <row r="63" spans="1:15" x14ac:dyDescent="0.25">
      <c r="A63">
        <v>2004</v>
      </c>
      <c r="B63" t="s">
        <v>5</v>
      </c>
      <c r="C63" s="1">
        <v>473000</v>
      </c>
      <c r="D63" s="1">
        <v>168</v>
      </c>
      <c r="E63" s="2">
        <v>165494000</v>
      </c>
      <c r="F63" s="1">
        <v>66207</v>
      </c>
      <c r="G63" s="2">
        <v>7907000</v>
      </c>
      <c r="H63" s="2">
        <v>9100844739000</v>
      </c>
      <c r="I63" s="6">
        <f t="shared" si="4"/>
        <v>0.25374960351624454</v>
      </c>
      <c r="J63" s="6"/>
      <c r="K63" s="6"/>
    </row>
    <row r="64" spans="1:15" x14ac:dyDescent="0.25">
      <c r="A64">
        <v>2005</v>
      </c>
      <c r="B64" t="s">
        <v>5</v>
      </c>
      <c r="C64" s="1">
        <v>380000</v>
      </c>
      <c r="D64" s="1">
        <v>135</v>
      </c>
      <c r="E64" s="2">
        <v>117264000</v>
      </c>
      <c r="F64" s="1">
        <v>42866</v>
      </c>
      <c r="G64" s="2">
        <v>3741000</v>
      </c>
      <c r="H64" s="2">
        <v>10342422169000</v>
      </c>
      <c r="I64" s="6">
        <f t="shared" si="4"/>
        <v>0.3149349134512201</v>
      </c>
      <c r="J64" s="6"/>
      <c r="K64" s="6"/>
      <c r="N64" s="4"/>
      <c r="O64" s="5"/>
    </row>
    <row r="65" spans="1:11" x14ac:dyDescent="0.25">
      <c r="A65">
        <v>2006</v>
      </c>
      <c r="B65" t="s">
        <v>5</v>
      </c>
      <c r="C65" s="3">
        <v>841138</v>
      </c>
      <c r="D65" s="1">
        <v>298</v>
      </c>
      <c r="E65" s="2">
        <v>137532000</v>
      </c>
      <c r="F65" s="1">
        <v>45876</v>
      </c>
      <c r="G65" s="2">
        <v>2588695</v>
      </c>
      <c r="H65" s="2">
        <v>11955684880000</v>
      </c>
      <c r="I65" s="6">
        <f t="shared" si="4"/>
        <v>0.64957712093469355</v>
      </c>
      <c r="J65" s="6"/>
      <c r="K65" s="6"/>
    </row>
    <row r="66" spans="1:11" x14ac:dyDescent="0.25">
      <c r="A66">
        <v>2007</v>
      </c>
      <c r="B66" t="s">
        <v>5</v>
      </c>
      <c r="C66" s="1">
        <v>613000</v>
      </c>
      <c r="D66" s="1">
        <v>219</v>
      </c>
      <c r="E66" s="2">
        <v>153439000</v>
      </c>
      <c r="F66" s="1">
        <v>51283</v>
      </c>
      <c r="G66" s="2">
        <v>8533000</v>
      </c>
      <c r="H66" s="2">
        <v>13784833266000</v>
      </c>
      <c r="I66" s="6">
        <f t="shared" si="4"/>
        <v>0.42704209972115514</v>
      </c>
      <c r="J66" s="6"/>
      <c r="K66" s="6"/>
    </row>
    <row r="67" spans="1:11" x14ac:dyDescent="0.25">
      <c r="A67">
        <v>2008</v>
      </c>
      <c r="B67" t="s">
        <v>5</v>
      </c>
      <c r="C67" s="1">
        <v>2298000</v>
      </c>
      <c r="D67" s="1">
        <v>773</v>
      </c>
      <c r="E67" s="2">
        <v>150617000</v>
      </c>
      <c r="F67" s="1">
        <v>40641</v>
      </c>
      <c r="G67" s="2">
        <v>4290000</v>
      </c>
      <c r="H67" s="2">
        <v>15967493210000</v>
      </c>
      <c r="I67" s="6">
        <f t="shared" si="4"/>
        <v>1.9020201274574937</v>
      </c>
      <c r="J67" s="6"/>
      <c r="K67" s="6"/>
    </row>
    <row r="68" spans="1:11" x14ac:dyDescent="0.25">
      <c r="A68">
        <v>2009</v>
      </c>
      <c r="B68" t="s">
        <v>5</v>
      </c>
      <c r="C68" s="1">
        <v>6919000</v>
      </c>
      <c r="D68" s="1">
        <v>3003</v>
      </c>
      <c r="E68" s="2">
        <v>170956000</v>
      </c>
      <c r="F68" s="1">
        <v>54086</v>
      </c>
      <c r="G68" s="2">
        <v>1267000</v>
      </c>
      <c r="H68" s="2">
        <v>12345154948000</v>
      </c>
      <c r="I68" s="6">
        <f t="shared" ref="I68:I78" si="16">(D68/F68)*100</f>
        <v>5.5522686092519322</v>
      </c>
      <c r="J68" s="6"/>
      <c r="K68" s="6"/>
    </row>
    <row r="69" spans="1:11" x14ac:dyDescent="0.25">
      <c r="A69">
        <v>2010</v>
      </c>
      <c r="B69" t="s">
        <v>5</v>
      </c>
      <c r="C69" s="1">
        <v>8230000</v>
      </c>
      <c r="D69" s="1">
        <v>3948</v>
      </c>
      <c r="E69" s="2">
        <v>159612000</v>
      </c>
      <c r="F69" s="1">
        <v>43743</v>
      </c>
      <c r="G69" s="2">
        <v>14442000</v>
      </c>
      <c r="H69" s="2">
        <v>15094271000000</v>
      </c>
      <c r="I69" s="6">
        <f t="shared" si="16"/>
        <v>9.0254440710513677</v>
      </c>
      <c r="J69" s="6"/>
      <c r="K69" s="6"/>
    </row>
    <row r="70" spans="1:11" x14ac:dyDescent="0.25">
      <c r="A70">
        <v>2011</v>
      </c>
      <c r="B70" t="s">
        <v>5</v>
      </c>
      <c r="C70" s="1">
        <v>19653000</v>
      </c>
      <c r="D70" s="1">
        <v>24273</v>
      </c>
      <c r="E70" s="2">
        <v>736986000</v>
      </c>
      <c r="F70" s="1">
        <v>92092</v>
      </c>
      <c r="G70" s="2">
        <v>26743000</v>
      </c>
      <c r="H70" s="2">
        <v>18103446701000</v>
      </c>
      <c r="I70" s="6">
        <f t="shared" si="16"/>
        <v>26.357338313860051</v>
      </c>
      <c r="J70" s="6"/>
      <c r="K70" s="6"/>
    </row>
    <row r="71" spans="1:11" x14ac:dyDescent="0.25">
      <c r="A71">
        <v>2012</v>
      </c>
      <c r="B71" t="s">
        <v>5</v>
      </c>
      <c r="C71" s="1">
        <v>16011000</v>
      </c>
      <c r="D71" s="1">
        <v>2583</v>
      </c>
      <c r="E71" s="2">
        <v>418304000</v>
      </c>
      <c r="F71" s="1">
        <v>50125</v>
      </c>
      <c r="G71" s="2">
        <v>20611000</v>
      </c>
      <c r="H71" s="2">
        <v>18396798774000</v>
      </c>
      <c r="I71" s="6">
        <f t="shared" si="16"/>
        <v>5.1531172069825439</v>
      </c>
      <c r="J71" s="6"/>
      <c r="K71" s="6"/>
    </row>
    <row r="72" spans="1:11" x14ac:dyDescent="0.25">
      <c r="A72">
        <v>2013</v>
      </c>
      <c r="B72" t="s">
        <v>5</v>
      </c>
      <c r="C72" s="1">
        <v>7563000</v>
      </c>
      <c r="D72" s="1">
        <v>1211</v>
      </c>
      <c r="E72" s="2">
        <v>337706000</v>
      </c>
      <c r="F72" s="1">
        <v>38104</v>
      </c>
      <c r="G72" s="2">
        <v>16597000</v>
      </c>
      <c r="H72" s="2">
        <v>18875061792000</v>
      </c>
      <c r="I72" s="6">
        <f t="shared" si="16"/>
        <v>3.1781440268738193</v>
      </c>
      <c r="J72" s="6"/>
      <c r="K72" s="6"/>
    </row>
    <row r="73" spans="1:11" x14ac:dyDescent="0.25">
      <c r="A73">
        <v>2014</v>
      </c>
      <c r="B73" t="s">
        <v>5</v>
      </c>
      <c r="C73" s="1">
        <v>12726000</v>
      </c>
      <c r="D73" s="1">
        <v>2754</v>
      </c>
      <c r="E73" s="2">
        <v>410570000</v>
      </c>
      <c r="F73" s="1">
        <v>50775</v>
      </c>
      <c r="G73" s="2">
        <v>25677000</v>
      </c>
      <c r="H73" s="2">
        <v>18843963034000</v>
      </c>
      <c r="I73" s="6">
        <f t="shared" si="16"/>
        <v>5.4239290989660267</v>
      </c>
      <c r="J73" s="6"/>
      <c r="K73" s="6"/>
    </row>
    <row r="74" spans="1:11" x14ac:dyDescent="0.25">
      <c r="A74">
        <v>2015</v>
      </c>
      <c r="B74" t="s">
        <v>5</v>
      </c>
      <c r="C74" s="1">
        <v>6757000</v>
      </c>
      <c r="D74" s="1">
        <v>1809</v>
      </c>
      <c r="E74" s="2">
        <v>360734000</v>
      </c>
      <c r="F74" s="1">
        <v>54298</v>
      </c>
      <c r="G74" s="2">
        <v>15469000</v>
      </c>
      <c r="H74" s="2">
        <v>16530691171000</v>
      </c>
      <c r="I74" s="6">
        <f t="shared" si="16"/>
        <v>3.3316144241040186</v>
      </c>
      <c r="J74" s="6"/>
      <c r="K74" s="6"/>
    </row>
    <row r="75" spans="1:11" x14ac:dyDescent="0.25">
      <c r="A75">
        <v>2016</v>
      </c>
      <c r="B75" t="s">
        <v>5</v>
      </c>
      <c r="C75" s="1">
        <v>19472000</v>
      </c>
      <c r="D75" s="1">
        <v>4377</v>
      </c>
      <c r="E75" s="2">
        <v>392866000</v>
      </c>
      <c r="F75" s="1">
        <v>60973</v>
      </c>
      <c r="G75" s="2">
        <v>29825000</v>
      </c>
      <c r="H75" s="2">
        <v>16033127095000</v>
      </c>
      <c r="I75" s="6">
        <f t="shared" si="16"/>
        <v>7.1785872435340234</v>
      </c>
      <c r="J75" s="6"/>
      <c r="K75" s="6"/>
    </row>
    <row r="76" spans="1:11" x14ac:dyDescent="0.25">
      <c r="A76">
        <v>2017</v>
      </c>
      <c r="B76" t="s">
        <v>5</v>
      </c>
      <c r="C76" s="1">
        <v>21589000</v>
      </c>
      <c r="D76" s="1">
        <v>3830</v>
      </c>
      <c r="E76" s="2">
        <v>501179000</v>
      </c>
      <c r="F76" s="1">
        <v>75103</v>
      </c>
      <c r="G76" s="2">
        <v>38412000</v>
      </c>
      <c r="H76" s="2">
        <v>17694951675000</v>
      </c>
      <c r="I76" s="6">
        <f t="shared" si="16"/>
        <v>5.0996631293024244</v>
      </c>
      <c r="J76" s="6"/>
      <c r="K76" s="6"/>
    </row>
    <row r="77" spans="1:11" x14ac:dyDescent="0.25">
      <c r="A77">
        <v>2018</v>
      </c>
      <c r="B77" t="s">
        <v>5</v>
      </c>
      <c r="C77" s="1">
        <v>20426000</v>
      </c>
      <c r="D77" s="1">
        <v>4642</v>
      </c>
      <c r="E77" s="2">
        <v>438230000</v>
      </c>
      <c r="F77" s="1">
        <v>70101</v>
      </c>
      <c r="G77" s="2">
        <v>46214000</v>
      </c>
      <c r="H77" s="2">
        <v>19460171128000</v>
      </c>
      <c r="I77" s="6">
        <f t="shared" si="16"/>
        <v>6.6218741530078038</v>
      </c>
      <c r="J77" s="6"/>
      <c r="K77" s="6"/>
    </row>
    <row r="78" spans="1:11" x14ac:dyDescent="0.25">
      <c r="A78">
        <v>2019</v>
      </c>
      <c r="B78" t="s">
        <v>5</v>
      </c>
      <c r="C78" s="1">
        <v>14228000</v>
      </c>
      <c r="D78" s="1">
        <v>3554</v>
      </c>
      <c r="E78" s="2">
        <v>309245000</v>
      </c>
      <c r="F78" s="1">
        <v>60104</v>
      </c>
      <c r="G78" s="2">
        <v>49024000</v>
      </c>
      <c r="H78" s="2">
        <v>18754622224000</v>
      </c>
      <c r="I78" s="6">
        <f t="shared" si="16"/>
        <v>5.9130839877545593</v>
      </c>
      <c r="J78" s="6"/>
      <c r="K78" s="6"/>
    </row>
    <row r="79" spans="1:11" x14ac:dyDescent="0.25">
      <c r="A79">
        <v>2001</v>
      </c>
      <c r="B79" t="s">
        <v>18</v>
      </c>
    </row>
    <row r="80" spans="1:11" x14ac:dyDescent="0.25">
      <c r="A80">
        <v>2002</v>
      </c>
      <c r="B80" t="s">
        <v>18</v>
      </c>
    </row>
    <row r="81" spans="1:2" x14ac:dyDescent="0.25">
      <c r="A81">
        <v>2003</v>
      </c>
      <c r="B81" t="s">
        <v>18</v>
      </c>
    </row>
    <row r="82" spans="1:2" x14ac:dyDescent="0.25">
      <c r="A82">
        <v>2004</v>
      </c>
      <c r="B82" t="s">
        <v>18</v>
      </c>
    </row>
    <row r="83" spans="1:2" x14ac:dyDescent="0.25">
      <c r="A83">
        <v>2005</v>
      </c>
      <c r="B83" t="s">
        <v>18</v>
      </c>
    </row>
    <row r="84" spans="1:2" x14ac:dyDescent="0.25">
      <c r="A84">
        <v>2006</v>
      </c>
      <c r="B84" t="s">
        <v>18</v>
      </c>
    </row>
    <row r="85" spans="1:2" x14ac:dyDescent="0.25">
      <c r="A85">
        <v>2007</v>
      </c>
      <c r="B85" t="s">
        <v>18</v>
      </c>
    </row>
    <row r="86" spans="1:2" x14ac:dyDescent="0.25">
      <c r="A86">
        <v>2008</v>
      </c>
      <c r="B86" t="s">
        <v>18</v>
      </c>
    </row>
    <row r="87" spans="1:2" x14ac:dyDescent="0.25">
      <c r="A87">
        <v>2009</v>
      </c>
      <c r="B87" t="s">
        <v>18</v>
      </c>
    </row>
    <row r="88" spans="1:2" x14ac:dyDescent="0.25">
      <c r="A88">
        <v>2010</v>
      </c>
      <c r="B88" t="s">
        <v>18</v>
      </c>
    </row>
    <row r="89" spans="1:2" x14ac:dyDescent="0.25">
      <c r="A89">
        <v>2011</v>
      </c>
      <c r="B89" t="s">
        <v>18</v>
      </c>
    </row>
    <row r="90" spans="1:2" x14ac:dyDescent="0.25">
      <c r="A90">
        <v>2012</v>
      </c>
      <c r="B90" t="s">
        <v>18</v>
      </c>
    </row>
    <row r="91" spans="1:2" x14ac:dyDescent="0.25">
      <c r="A91">
        <v>2013</v>
      </c>
      <c r="B91" t="s">
        <v>18</v>
      </c>
    </row>
    <row r="92" spans="1:2" x14ac:dyDescent="0.25">
      <c r="A92">
        <v>2014</v>
      </c>
      <c r="B92" t="s">
        <v>18</v>
      </c>
    </row>
    <row r="93" spans="1:2" x14ac:dyDescent="0.25">
      <c r="A93">
        <v>2015</v>
      </c>
      <c r="B93" t="s">
        <v>18</v>
      </c>
    </row>
    <row r="94" spans="1:2" x14ac:dyDescent="0.25">
      <c r="A94">
        <v>2016</v>
      </c>
      <c r="B94" t="s">
        <v>18</v>
      </c>
    </row>
    <row r="95" spans="1:2" x14ac:dyDescent="0.25">
      <c r="A95">
        <v>2017</v>
      </c>
      <c r="B95" t="s">
        <v>18</v>
      </c>
    </row>
    <row r="96" spans="1:2" x14ac:dyDescent="0.25">
      <c r="A96">
        <v>2018</v>
      </c>
      <c r="B96" t="s">
        <v>18</v>
      </c>
    </row>
    <row r="97" spans="1:2" x14ac:dyDescent="0.25">
      <c r="A97">
        <v>2019</v>
      </c>
      <c r="B97" t="s">
        <v>18</v>
      </c>
    </row>
  </sheetData>
  <mergeCells count="4">
    <mergeCell ref="L1:Q1"/>
    <mergeCell ref="R1:U1"/>
    <mergeCell ref="W1:Z1"/>
    <mergeCell ref="AA1:A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71108-3723-4F27-B184-17B7B57F5F3C}">
  <dimension ref="A1:U32"/>
  <sheetViews>
    <sheetView workbookViewId="0">
      <selection activeCell="E6" sqref="E6:F6"/>
    </sheetView>
  </sheetViews>
  <sheetFormatPr defaultRowHeight="15" x14ac:dyDescent="0.25"/>
  <cols>
    <col min="1" max="1" width="8.5703125" bestFit="1" customWidth="1"/>
    <col min="2" max="2" width="12.140625" bestFit="1" customWidth="1"/>
    <col min="3" max="3" width="8.7109375" bestFit="1" customWidth="1"/>
    <col min="4" max="11" width="9.28515625" bestFit="1" customWidth="1"/>
  </cols>
  <sheetData>
    <row r="1" spans="1:21" x14ac:dyDescent="0.25">
      <c r="A1" t="s">
        <v>0</v>
      </c>
      <c r="B1" t="s">
        <v>61</v>
      </c>
      <c r="C1" t="s">
        <v>62</v>
      </c>
      <c r="D1" t="s">
        <v>69</v>
      </c>
      <c r="E1" t="s">
        <v>63</v>
      </c>
      <c r="F1" t="s">
        <v>18</v>
      </c>
      <c r="G1" t="s">
        <v>64</v>
      </c>
      <c r="H1" t="s">
        <v>65</v>
      </c>
      <c r="I1" t="s">
        <v>66</v>
      </c>
      <c r="J1" t="s">
        <v>67</v>
      </c>
      <c r="K1" t="s">
        <v>68</v>
      </c>
    </row>
    <row r="2" spans="1:21" x14ac:dyDescent="0.25">
      <c r="A2">
        <v>2002</v>
      </c>
      <c r="B2" s="25">
        <v>334</v>
      </c>
      <c r="C2" s="26">
        <v>211</v>
      </c>
      <c r="D2" s="27">
        <v>178</v>
      </c>
      <c r="E2" s="27">
        <v>589</v>
      </c>
      <c r="F2" s="26">
        <v>336</v>
      </c>
      <c r="G2" s="26">
        <v>473</v>
      </c>
      <c r="H2" s="27">
        <v>78</v>
      </c>
      <c r="I2" s="26">
        <v>75</v>
      </c>
      <c r="J2" s="27">
        <v>22</v>
      </c>
      <c r="K2" s="28">
        <v>18</v>
      </c>
    </row>
    <row r="3" spans="1:21" x14ac:dyDescent="0.25">
      <c r="A3">
        <v>2003</v>
      </c>
      <c r="B3" s="27">
        <v>1751</v>
      </c>
      <c r="C3" s="26">
        <v>1901</v>
      </c>
      <c r="D3" s="27">
        <v>520</v>
      </c>
      <c r="E3" s="27">
        <v>259</v>
      </c>
      <c r="F3" s="26">
        <v>592</v>
      </c>
      <c r="G3" s="26">
        <v>125</v>
      </c>
      <c r="H3" s="27">
        <v>69</v>
      </c>
      <c r="I3" s="26">
        <v>20</v>
      </c>
      <c r="J3" s="27">
        <v>12</v>
      </c>
      <c r="K3" s="29">
        <v>14</v>
      </c>
      <c r="L3" s="6">
        <f>(B3-B2)/B2*100</f>
        <v>424.25149700598803</v>
      </c>
      <c r="M3" s="6">
        <f t="shared" ref="M3:R18" si="0">(C3-C2)/C2*100</f>
        <v>800.94786729857822</v>
      </c>
      <c r="N3" s="6">
        <f t="shared" si="0"/>
        <v>192.13483146067415</v>
      </c>
      <c r="O3" s="6">
        <f t="shared" si="0"/>
        <v>-56.027164685908318</v>
      </c>
      <c r="P3" s="6">
        <f t="shared" si="0"/>
        <v>76.19047619047619</v>
      </c>
      <c r="Q3" s="6">
        <f t="shared" si="0"/>
        <v>-73.572938689217764</v>
      </c>
      <c r="R3" s="6">
        <f t="shared" si="0"/>
        <v>-11.538461538461538</v>
      </c>
    </row>
    <row r="4" spans="1:21" x14ac:dyDescent="0.25">
      <c r="A4">
        <v>2004</v>
      </c>
      <c r="B4" s="27">
        <v>216</v>
      </c>
      <c r="C4" s="26">
        <v>390</v>
      </c>
      <c r="D4" s="27">
        <v>178</v>
      </c>
      <c r="E4" s="27">
        <v>132</v>
      </c>
      <c r="F4" s="26">
        <v>339</v>
      </c>
      <c r="G4" s="26">
        <v>169</v>
      </c>
      <c r="H4" s="27">
        <v>57</v>
      </c>
      <c r="I4" s="26">
        <v>15</v>
      </c>
      <c r="J4" s="27">
        <v>2</v>
      </c>
      <c r="K4" s="29">
        <v>32</v>
      </c>
      <c r="L4" s="6">
        <f t="shared" ref="L4:L19" si="1">(B4-B3)/B3*100</f>
        <v>-87.664191890348377</v>
      </c>
      <c r="M4" s="6">
        <f t="shared" si="0"/>
        <v>-79.484481851657023</v>
      </c>
      <c r="N4" s="6">
        <f t="shared" si="0"/>
        <v>-65.769230769230774</v>
      </c>
      <c r="O4" s="6">
        <f t="shared" si="0"/>
        <v>-49.034749034749034</v>
      </c>
      <c r="P4" s="6">
        <f t="shared" si="0"/>
        <v>-42.736486486486484</v>
      </c>
      <c r="Q4" s="6">
        <f t="shared" si="0"/>
        <v>35.199999999999996</v>
      </c>
      <c r="R4" s="6">
        <f t="shared" si="0"/>
        <v>-17.391304347826086</v>
      </c>
    </row>
    <row r="5" spans="1:21" x14ac:dyDescent="0.25">
      <c r="A5">
        <v>2005</v>
      </c>
      <c r="B5" s="27">
        <v>1103</v>
      </c>
      <c r="C5" s="26">
        <v>724</v>
      </c>
      <c r="D5" s="27">
        <v>181</v>
      </c>
      <c r="E5" s="27">
        <v>137</v>
      </c>
      <c r="F5" s="26">
        <v>284</v>
      </c>
      <c r="G5" s="26">
        <v>95</v>
      </c>
      <c r="H5" s="27">
        <v>20</v>
      </c>
      <c r="I5" s="26">
        <v>34</v>
      </c>
      <c r="J5" s="27">
        <v>83</v>
      </c>
      <c r="K5" s="29">
        <v>48</v>
      </c>
      <c r="L5" s="6">
        <f t="shared" si="1"/>
        <v>410.64814814814821</v>
      </c>
      <c r="M5" s="6">
        <f t="shared" si="0"/>
        <v>85.641025641025635</v>
      </c>
      <c r="N5" s="6">
        <f t="shared" si="0"/>
        <v>1.6853932584269662</v>
      </c>
      <c r="O5" s="6">
        <f t="shared" si="0"/>
        <v>3.7878787878787881</v>
      </c>
      <c r="P5" s="6">
        <f t="shared" si="0"/>
        <v>-16.224188790560472</v>
      </c>
      <c r="Q5" s="6">
        <f t="shared" si="0"/>
        <v>-43.786982248520715</v>
      </c>
      <c r="R5" s="6">
        <f t="shared" si="0"/>
        <v>-64.912280701754383</v>
      </c>
    </row>
    <row r="6" spans="1:21" x14ac:dyDescent="0.25">
      <c r="A6">
        <v>2006</v>
      </c>
      <c r="B6" s="27">
        <v>521</v>
      </c>
      <c r="C6" s="26">
        <v>759</v>
      </c>
      <c r="D6" s="27">
        <v>275</v>
      </c>
      <c r="E6" s="27">
        <v>436</v>
      </c>
      <c r="F6" s="26">
        <v>416</v>
      </c>
      <c r="G6" s="26">
        <v>92</v>
      </c>
      <c r="H6" s="27">
        <v>8</v>
      </c>
      <c r="I6" s="26">
        <v>31</v>
      </c>
      <c r="J6" s="27">
        <v>235</v>
      </c>
      <c r="K6" s="29">
        <v>56</v>
      </c>
      <c r="L6" s="6">
        <f t="shared" si="1"/>
        <v>-52.765185856754307</v>
      </c>
      <c r="M6" s="6">
        <f t="shared" si="0"/>
        <v>4.834254143646409</v>
      </c>
      <c r="N6" s="6">
        <f t="shared" si="0"/>
        <v>51.933701657458563</v>
      </c>
      <c r="O6" s="6">
        <f t="shared" si="0"/>
        <v>218.24817518248176</v>
      </c>
      <c r="P6" s="6">
        <f t="shared" si="0"/>
        <v>46.478873239436616</v>
      </c>
      <c r="Q6" s="6">
        <f t="shared" si="0"/>
        <v>-3.1578947368421053</v>
      </c>
      <c r="R6" s="6">
        <f t="shared" si="0"/>
        <v>-60</v>
      </c>
    </row>
    <row r="7" spans="1:21" x14ac:dyDescent="0.25">
      <c r="A7">
        <v>2007</v>
      </c>
      <c r="B7" s="27">
        <v>997</v>
      </c>
      <c r="C7" s="26">
        <v>1560</v>
      </c>
      <c r="D7" s="27">
        <v>487</v>
      </c>
      <c r="E7" s="27">
        <v>448</v>
      </c>
      <c r="F7" s="26">
        <v>505</v>
      </c>
      <c r="G7" s="26">
        <v>133</v>
      </c>
      <c r="H7" s="27">
        <v>25</v>
      </c>
      <c r="I7" s="26">
        <v>46</v>
      </c>
      <c r="J7" s="27">
        <v>253</v>
      </c>
      <c r="K7" s="29">
        <v>94</v>
      </c>
      <c r="L7" s="6">
        <f t="shared" si="1"/>
        <v>91.362763915547035</v>
      </c>
      <c r="M7" s="6">
        <f t="shared" si="0"/>
        <v>105.53359683794466</v>
      </c>
      <c r="N7" s="6">
        <f t="shared" si="0"/>
        <v>77.090909090909093</v>
      </c>
      <c r="O7" s="6">
        <f t="shared" si="0"/>
        <v>2.7522935779816518</v>
      </c>
      <c r="P7" s="6">
        <f t="shared" si="0"/>
        <v>21.394230769230766</v>
      </c>
      <c r="Q7" s="6">
        <f t="shared" si="0"/>
        <v>44.565217391304344</v>
      </c>
      <c r="R7" s="6">
        <f t="shared" si="0"/>
        <v>212.5</v>
      </c>
    </row>
    <row r="8" spans="1:21" x14ac:dyDescent="0.25">
      <c r="A8">
        <v>2008</v>
      </c>
      <c r="B8" s="27">
        <v>305</v>
      </c>
      <c r="C8" s="26">
        <v>561</v>
      </c>
      <c r="D8" s="27">
        <v>77</v>
      </c>
      <c r="E8" s="27">
        <v>305</v>
      </c>
      <c r="F8" s="26">
        <v>398</v>
      </c>
      <c r="G8" s="26">
        <v>81</v>
      </c>
      <c r="H8" s="27">
        <v>16</v>
      </c>
      <c r="I8" s="26">
        <v>44</v>
      </c>
      <c r="J8" s="27">
        <v>268</v>
      </c>
      <c r="K8" s="29">
        <v>35</v>
      </c>
      <c r="L8" s="6">
        <f t="shared" si="1"/>
        <v>-69.408224674022065</v>
      </c>
      <c r="M8" s="6">
        <f t="shared" si="0"/>
        <v>-64.038461538461533</v>
      </c>
      <c r="N8" s="6">
        <f t="shared" si="0"/>
        <v>-84.188911704312119</v>
      </c>
      <c r="O8" s="6">
        <f t="shared" si="0"/>
        <v>-31.919642857142854</v>
      </c>
      <c r="P8" s="6">
        <f t="shared" si="0"/>
        <v>-21.188118811881189</v>
      </c>
      <c r="Q8" s="6">
        <f t="shared" si="0"/>
        <v>-39.097744360902254</v>
      </c>
      <c r="R8" s="6">
        <f t="shared" si="0"/>
        <v>-36</v>
      </c>
    </row>
    <row r="9" spans="1:21" x14ac:dyDescent="0.25">
      <c r="A9">
        <v>2009</v>
      </c>
      <c r="B9" s="27">
        <v>567</v>
      </c>
      <c r="C9" s="26">
        <v>414</v>
      </c>
      <c r="D9" s="27">
        <v>219</v>
      </c>
      <c r="E9" s="27">
        <v>156</v>
      </c>
      <c r="F9" s="26">
        <v>190</v>
      </c>
      <c r="G9" s="26">
        <v>143</v>
      </c>
      <c r="H9" s="27">
        <v>0.4</v>
      </c>
      <c r="I9" s="26">
        <v>46</v>
      </c>
      <c r="J9" s="27">
        <v>59</v>
      </c>
      <c r="K9" s="29">
        <v>44</v>
      </c>
      <c r="L9" s="6">
        <f t="shared" si="1"/>
        <v>85.901639344262293</v>
      </c>
      <c r="M9" s="6">
        <f t="shared" si="0"/>
        <v>-26.203208556149733</v>
      </c>
      <c r="N9" s="6">
        <f t="shared" si="0"/>
        <v>184.41558441558442</v>
      </c>
      <c r="O9" s="6">
        <f t="shared" si="0"/>
        <v>-48.852459016393439</v>
      </c>
      <c r="P9" s="6">
        <f t="shared" si="0"/>
        <v>-52.261306532663319</v>
      </c>
      <c r="Q9" s="6">
        <f t="shared" si="0"/>
        <v>76.543209876543202</v>
      </c>
      <c r="R9" s="6">
        <f t="shared" si="0"/>
        <v>-97.5</v>
      </c>
    </row>
    <row r="10" spans="1:21" x14ac:dyDescent="0.25">
      <c r="A10">
        <v>2010</v>
      </c>
      <c r="B10" s="27">
        <v>876</v>
      </c>
      <c r="C10" s="26">
        <v>650</v>
      </c>
      <c r="D10" s="27">
        <v>162</v>
      </c>
      <c r="E10" s="27">
        <v>138</v>
      </c>
      <c r="F10" s="26">
        <v>301</v>
      </c>
      <c r="G10" s="26">
        <v>166</v>
      </c>
      <c r="H10" s="27">
        <v>40</v>
      </c>
      <c r="I10" s="26">
        <v>39</v>
      </c>
      <c r="J10" s="27">
        <v>436</v>
      </c>
      <c r="K10" s="29">
        <v>51</v>
      </c>
      <c r="L10" s="6">
        <f t="shared" si="1"/>
        <v>54.4973544973545</v>
      </c>
      <c r="M10" s="6">
        <f t="shared" si="0"/>
        <v>57.004830917874393</v>
      </c>
      <c r="N10" s="6">
        <f t="shared" si="0"/>
        <v>-26.027397260273972</v>
      </c>
      <c r="O10" s="6">
        <f t="shared" si="0"/>
        <v>-11.538461538461538</v>
      </c>
      <c r="P10" s="6">
        <f t="shared" si="0"/>
        <v>58.421052631578952</v>
      </c>
      <c r="Q10" s="6">
        <f t="shared" si="0"/>
        <v>16.083916083916083</v>
      </c>
      <c r="R10" s="6">
        <f t="shared" si="0"/>
        <v>9900</v>
      </c>
    </row>
    <row r="11" spans="1:21" x14ac:dyDescent="0.25">
      <c r="A11">
        <v>2011</v>
      </c>
      <c r="B11" s="27">
        <v>778</v>
      </c>
      <c r="C11" s="26">
        <v>197</v>
      </c>
      <c r="D11" s="27">
        <v>163</v>
      </c>
      <c r="E11" s="27">
        <v>134</v>
      </c>
      <c r="F11" s="26">
        <v>34</v>
      </c>
      <c r="G11" s="26">
        <v>188</v>
      </c>
      <c r="H11" s="27">
        <v>5</v>
      </c>
      <c r="I11" s="26">
        <v>23</v>
      </c>
      <c r="J11" s="27">
        <v>304</v>
      </c>
      <c r="K11" s="29">
        <v>15</v>
      </c>
      <c r="L11" s="6">
        <f t="shared" si="1"/>
        <v>-11.187214611872145</v>
      </c>
      <c r="M11" s="6">
        <f t="shared" si="0"/>
        <v>-69.692307692307693</v>
      </c>
      <c r="N11" s="6">
        <f t="shared" si="0"/>
        <v>0.61728395061728392</v>
      </c>
      <c r="O11" s="6">
        <f t="shared" si="0"/>
        <v>-2.8985507246376812</v>
      </c>
      <c r="P11" s="6">
        <f t="shared" si="0"/>
        <v>-88.704318936877087</v>
      </c>
      <c r="Q11" s="6">
        <f t="shared" si="0"/>
        <v>13.253012048192772</v>
      </c>
      <c r="R11" s="6">
        <f t="shared" si="0"/>
        <v>-87.5</v>
      </c>
    </row>
    <row r="12" spans="1:21" x14ac:dyDescent="0.25">
      <c r="A12">
        <v>2012</v>
      </c>
      <c r="B12" s="27">
        <v>1246</v>
      </c>
      <c r="C12" s="26">
        <v>453</v>
      </c>
      <c r="D12" s="27">
        <v>193</v>
      </c>
      <c r="E12" s="27">
        <v>297</v>
      </c>
      <c r="F12" s="26">
        <v>75</v>
      </c>
      <c r="G12" s="26">
        <v>455</v>
      </c>
      <c r="H12" s="27">
        <v>45</v>
      </c>
      <c r="I12" s="26">
        <v>37</v>
      </c>
      <c r="J12" s="27">
        <v>142</v>
      </c>
      <c r="K12" s="29">
        <v>17</v>
      </c>
      <c r="L12" s="6">
        <f t="shared" si="1"/>
        <v>60.154241645244213</v>
      </c>
      <c r="M12" s="6">
        <f t="shared" si="0"/>
        <v>129.94923857868019</v>
      </c>
      <c r="N12" s="6">
        <f t="shared" si="0"/>
        <v>18.404907975460123</v>
      </c>
      <c r="O12" s="6">
        <f t="shared" si="0"/>
        <v>121.64179104477613</v>
      </c>
      <c r="P12" s="6">
        <f t="shared" si="0"/>
        <v>120.58823529411764</v>
      </c>
      <c r="Q12" s="6">
        <f t="shared" si="0"/>
        <v>142.02127659574469</v>
      </c>
      <c r="R12" s="6">
        <f t="shared" si="0"/>
        <v>800</v>
      </c>
    </row>
    <row r="13" spans="1:21" x14ac:dyDescent="0.25">
      <c r="A13">
        <v>2013</v>
      </c>
      <c r="B13" s="27">
        <v>1168</v>
      </c>
      <c r="C13" s="26">
        <v>396</v>
      </c>
      <c r="D13" s="27">
        <v>237</v>
      </c>
      <c r="E13" s="27">
        <v>227</v>
      </c>
      <c r="F13" s="26">
        <v>12</v>
      </c>
      <c r="G13" s="26">
        <v>480</v>
      </c>
      <c r="H13" s="27">
        <v>59</v>
      </c>
      <c r="I13" s="26">
        <v>163</v>
      </c>
      <c r="J13" s="27">
        <v>314</v>
      </c>
      <c r="K13" s="29">
        <v>5</v>
      </c>
      <c r="L13" s="6">
        <f t="shared" si="1"/>
        <v>-6.2600321027287329</v>
      </c>
      <c r="M13" s="6">
        <f t="shared" si="0"/>
        <v>-12.582781456953644</v>
      </c>
      <c r="N13" s="6">
        <f t="shared" si="0"/>
        <v>22.797927461139896</v>
      </c>
      <c r="O13" s="6">
        <f t="shared" si="0"/>
        <v>-23.569023569023571</v>
      </c>
      <c r="P13" s="6">
        <f t="shared" si="0"/>
        <v>-84</v>
      </c>
      <c r="Q13" s="6">
        <f t="shared" si="0"/>
        <v>5.4945054945054945</v>
      </c>
      <c r="R13" s="6">
        <f t="shared" si="0"/>
        <v>31.111111111111111</v>
      </c>
    </row>
    <row r="14" spans="1:21" x14ac:dyDescent="0.25">
      <c r="A14">
        <v>2014</v>
      </c>
      <c r="B14" s="27">
        <v>1287</v>
      </c>
      <c r="C14" s="26">
        <v>466</v>
      </c>
      <c r="D14" s="27">
        <v>511</v>
      </c>
      <c r="E14" s="27">
        <v>244</v>
      </c>
      <c r="F14" s="26">
        <v>69</v>
      </c>
      <c r="G14" s="26">
        <v>679</v>
      </c>
      <c r="H14" s="27">
        <v>89</v>
      </c>
      <c r="I14" s="26">
        <v>57</v>
      </c>
      <c r="J14" s="27">
        <v>487</v>
      </c>
      <c r="K14" s="29">
        <v>50</v>
      </c>
      <c r="L14" s="6">
        <f t="shared" si="1"/>
        <v>10.188356164383562</v>
      </c>
      <c r="M14" s="6">
        <f t="shared" si="0"/>
        <v>17.676767676767678</v>
      </c>
      <c r="N14" s="6">
        <f t="shared" si="0"/>
        <v>115.61181434599158</v>
      </c>
      <c r="O14" s="6">
        <f t="shared" si="0"/>
        <v>7.4889867841409687</v>
      </c>
      <c r="P14" s="6">
        <f t="shared" si="0"/>
        <v>475</v>
      </c>
      <c r="Q14" s="6">
        <f t="shared" si="0"/>
        <v>41.458333333333336</v>
      </c>
      <c r="R14" s="6">
        <f t="shared" si="0"/>
        <v>50.847457627118644</v>
      </c>
      <c r="S14" s="6">
        <f>(I3-I2)/I2*100</f>
        <v>-73.333333333333329</v>
      </c>
      <c r="T14" s="6">
        <f>(J3-J2)/J2*100</f>
        <v>-45.454545454545453</v>
      </c>
      <c r="U14" s="6">
        <f>(K3-K2)/K2*100</f>
        <v>-22.222222222222221</v>
      </c>
    </row>
    <row r="15" spans="1:21" x14ac:dyDescent="0.25">
      <c r="A15">
        <v>2015</v>
      </c>
      <c r="B15" s="27">
        <v>3224</v>
      </c>
      <c r="C15" s="26">
        <v>720</v>
      </c>
      <c r="D15" s="27">
        <v>957</v>
      </c>
      <c r="E15" s="27">
        <v>250</v>
      </c>
      <c r="F15" s="26">
        <v>316</v>
      </c>
      <c r="G15" s="26">
        <v>170</v>
      </c>
      <c r="H15" s="27">
        <v>275</v>
      </c>
      <c r="I15" s="26">
        <v>75</v>
      </c>
      <c r="J15" s="27">
        <v>691</v>
      </c>
      <c r="K15" s="29">
        <v>75</v>
      </c>
      <c r="L15" s="6">
        <f t="shared" si="1"/>
        <v>150.50505050505049</v>
      </c>
      <c r="M15" s="6">
        <f t="shared" si="0"/>
        <v>54.506437768240346</v>
      </c>
      <c r="N15" s="6">
        <f t="shared" si="0"/>
        <v>87.279843444226998</v>
      </c>
      <c r="O15" s="6">
        <f t="shared" si="0"/>
        <v>2.459016393442623</v>
      </c>
      <c r="P15" s="6">
        <f t="shared" si="0"/>
        <v>357.97101449275362</v>
      </c>
      <c r="Q15" s="6">
        <f t="shared" si="0"/>
        <v>-74.963181148748163</v>
      </c>
      <c r="R15" s="6">
        <f t="shared" si="0"/>
        <v>208.98876404494385</v>
      </c>
      <c r="S15" s="6">
        <f>(I4-I3)/I3*100</f>
        <v>-25</v>
      </c>
      <c r="T15" s="6">
        <f>(J4-J3)/J3*100</f>
        <v>-83.333333333333343</v>
      </c>
      <c r="U15" s="6">
        <f>(K4-K3)/K3*100</f>
        <v>128.57142857142858</v>
      </c>
    </row>
    <row r="16" spans="1:21" x14ac:dyDescent="0.25">
      <c r="A16">
        <v>2016</v>
      </c>
      <c r="B16" s="27">
        <v>3834</v>
      </c>
      <c r="C16" s="26">
        <v>1327</v>
      </c>
      <c r="D16" s="27">
        <v>766</v>
      </c>
      <c r="E16" s="27">
        <v>165</v>
      </c>
      <c r="F16" s="26">
        <v>335</v>
      </c>
      <c r="G16" s="26">
        <v>84</v>
      </c>
      <c r="H16" s="27">
        <v>131</v>
      </c>
      <c r="I16" s="26">
        <v>71</v>
      </c>
      <c r="J16" s="27">
        <v>395</v>
      </c>
      <c r="K16" s="29">
        <v>80</v>
      </c>
      <c r="L16" s="6">
        <f t="shared" si="1"/>
        <v>18.920595533498759</v>
      </c>
      <c r="M16" s="6">
        <f t="shared" si="0"/>
        <v>84.305555555555557</v>
      </c>
      <c r="N16" s="6">
        <f t="shared" si="0"/>
        <v>-19.958202716823408</v>
      </c>
      <c r="O16" s="6">
        <f t="shared" si="0"/>
        <v>-34</v>
      </c>
      <c r="P16" s="6">
        <f t="shared" si="0"/>
        <v>6.0126582278481013</v>
      </c>
      <c r="Q16" s="6">
        <f t="shared" si="0"/>
        <v>-50.588235294117645</v>
      </c>
      <c r="R16" s="6">
        <f t="shared" si="0"/>
        <v>-52.363636363636367</v>
      </c>
      <c r="S16" s="6">
        <f>(I5-I4)/I4*100</f>
        <v>126.66666666666666</v>
      </c>
      <c r="T16" s="6">
        <f>(J5-J4)/J4*100</f>
        <v>4050</v>
      </c>
      <c r="U16" s="6">
        <f>(K5-K4)/K4*100</f>
        <v>50</v>
      </c>
    </row>
    <row r="17" spans="1:21" x14ac:dyDescent="0.25">
      <c r="A17">
        <v>2017</v>
      </c>
      <c r="B17" s="27">
        <v>1109</v>
      </c>
      <c r="C17" s="26">
        <v>562</v>
      </c>
      <c r="D17" s="27">
        <v>596</v>
      </c>
      <c r="E17" s="27">
        <v>126</v>
      </c>
      <c r="F17" s="26">
        <v>212</v>
      </c>
      <c r="G17" s="26">
        <v>294</v>
      </c>
      <c r="H17" s="27">
        <v>171</v>
      </c>
      <c r="I17" s="26">
        <v>57</v>
      </c>
      <c r="J17" s="27">
        <v>730</v>
      </c>
      <c r="K17" s="29">
        <v>120</v>
      </c>
      <c r="L17" s="6">
        <f t="shared" si="1"/>
        <v>-71.074595722483053</v>
      </c>
      <c r="M17" s="6">
        <f t="shared" si="0"/>
        <v>-57.648831951770909</v>
      </c>
      <c r="N17" s="6">
        <f t="shared" si="0"/>
        <v>-22.193211488250654</v>
      </c>
      <c r="O17" s="6">
        <f t="shared" si="0"/>
        <v>-23.636363636363637</v>
      </c>
      <c r="P17" s="6">
        <f t="shared" si="0"/>
        <v>-36.71641791044776</v>
      </c>
      <c r="Q17" s="6">
        <f t="shared" si="0"/>
        <v>250</v>
      </c>
      <c r="R17" s="6">
        <f t="shared" si="0"/>
        <v>30.534351145038169</v>
      </c>
      <c r="S17" s="6">
        <f>(I6-I5)/I5*100</f>
        <v>-8.8235294117647065</v>
      </c>
      <c r="T17" s="6">
        <f>(J6-J5)/J5*100</f>
        <v>183.13253012048193</v>
      </c>
      <c r="U17" s="6">
        <f>(K6-K5)/K5*100</f>
        <v>16.666666666666664</v>
      </c>
    </row>
    <row r="18" spans="1:21" x14ac:dyDescent="0.25">
      <c r="A18">
        <v>2018</v>
      </c>
      <c r="B18" s="27">
        <v>5250</v>
      </c>
      <c r="C18" s="26">
        <v>1787</v>
      </c>
      <c r="D18" s="27">
        <v>1526</v>
      </c>
      <c r="E18" s="27">
        <v>255</v>
      </c>
      <c r="F18" s="26">
        <v>808</v>
      </c>
      <c r="G18" s="26">
        <v>213</v>
      </c>
      <c r="H18" s="27">
        <v>159</v>
      </c>
      <c r="I18" s="26">
        <v>83</v>
      </c>
      <c r="J18" s="27">
        <v>351</v>
      </c>
      <c r="K18" s="29">
        <v>61</v>
      </c>
      <c r="L18" s="6">
        <f t="shared" si="1"/>
        <v>373.39945897204689</v>
      </c>
      <c r="M18" s="6">
        <f t="shared" si="0"/>
        <v>217.97153024911032</v>
      </c>
      <c r="N18" s="6">
        <f t="shared" si="0"/>
        <v>156.04026845637583</v>
      </c>
      <c r="O18" s="6">
        <f t="shared" si="0"/>
        <v>102.38095238095238</v>
      </c>
      <c r="P18" s="6">
        <f t="shared" si="0"/>
        <v>281.1320754716981</v>
      </c>
      <c r="Q18" s="6">
        <f t="shared" si="0"/>
        <v>-27.551020408163261</v>
      </c>
      <c r="R18" s="6">
        <f t="shared" si="0"/>
        <v>-7.0175438596491224</v>
      </c>
      <c r="S18" s="6">
        <f>(I7-I6)/I6*100</f>
        <v>48.387096774193552</v>
      </c>
      <c r="T18" s="6">
        <f>(J7-J6)/J6*100</f>
        <v>7.6595744680851059</v>
      </c>
      <c r="U18" s="6">
        <f>(K7-K6)/K6*100</f>
        <v>67.857142857142861</v>
      </c>
    </row>
    <row r="19" spans="1:21" x14ac:dyDescent="0.25">
      <c r="A19">
        <v>2019</v>
      </c>
      <c r="B19" s="27">
        <v>2158</v>
      </c>
      <c r="C19" s="26">
        <v>2100</v>
      </c>
      <c r="D19" s="27">
        <v>1559</v>
      </c>
      <c r="E19" s="27">
        <v>267</v>
      </c>
      <c r="F19" s="26">
        <v>1820</v>
      </c>
      <c r="G19" s="26">
        <v>348</v>
      </c>
      <c r="H19" s="27">
        <v>107</v>
      </c>
      <c r="I19" s="26">
        <v>93</v>
      </c>
      <c r="J19" s="27">
        <v>476</v>
      </c>
      <c r="K19" s="29">
        <v>100</v>
      </c>
      <c r="L19" s="6">
        <f t="shared" si="1"/>
        <v>-58.895238095238099</v>
      </c>
      <c r="M19" s="6">
        <f t="shared" ref="M19" si="2">(C19-C18)/C18*100</f>
        <v>17.515388919977617</v>
      </c>
      <c r="N19" s="6">
        <f t="shared" ref="N19" si="3">(D19-D18)/D18*100</f>
        <v>2.1625163826998692</v>
      </c>
      <c r="O19" s="6">
        <f t="shared" ref="O19" si="4">(E19-E18)/E18*100</f>
        <v>4.7058823529411766</v>
      </c>
      <c r="P19" s="6">
        <f t="shared" ref="P19" si="5">(F19-F18)/F18*100</f>
        <v>125.24752475247524</v>
      </c>
      <c r="Q19" s="6">
        <f t="shared" ref="Q19" si="6">(G19-G18)/G18*100</f>
        <v>63.380281690140848</v>
      </c>
      <c r="R19" s="6">
        <f t="shared" ref="R19" si="7">(H19-H18)/H18*100</f>
        <v>-32.704402515723267</v>
      </c>
      <c r="S19" s="6">
        <f>(I8-I7)/I7*100</f>
        <v>-4.3478260869565215</v>
      </c>
      <c r="T19" s="6">
        <f>(J8-J7)/J7*100</f>
        <v>5.928853754940711</v>
      </c>
      <c r="U19" s="6">
        <f>(K8-K7)/K7*100</f>
        <v>-62.765957446808507</v>
      </c>
    </row>
    <row r="20" spans="1:21" x14ac:dyDescent="0.25">
      <c r="S20" s="6">
        <f>(I9-I8)/I8*100</f>
        <v>4.5454545454545459</v>
      </c>
      <c r="T20" s="6">
        <f>(J9-J8)/J8*100</f>
        <v>-77.985074626865668</v>
      </c>
      <c r="U20" s="6">
        <f>(K9-K8)/K8*100</f>
        <v>25.714285714285712</v>
      </c>
    </row>
    <row r="21" spans="1:21" x14ac:dyDescent="0.25">
      <c r="B21" s="9">
        <f>AVERAGE(B2:B19)</f>
        <v>1484.6666666666667</v>
      </c>
      <c r="C21" s="9">
        <f t="shared" ref="C21:K21" si="8">AVERAGE(C2:C19)</f>
        <v>843.22222222222217</v>
      </c>
      <c r="D21" s="9">
        <f t="shared" si="8"/>
        <v>488.05555555555554</v>
      </c>
      <c r="E21" s="9">
        <f t="shared" si="8"/>
        <v>253.61111111111111</v>
      </c>
      <c r="F21" s="9">
        <f t="shared" si="8"/>
        <v>391.22222222222223</v>
      </c>
      <c r="G21" s="9">
        <f t="shared" si="8"/>
        <v>243.77777777777777</v>
      </c>
      <c r="H21" s="9">
        <f t="shared" si="8"/>
        <v>75.244444444444454</v>
      </c>
      <c r="I21" s="9">
        <f t="shared" si="8"/>
        <v>56.055555555555557</v>
      </c>
      <c r="J21" s="9">
        <f t="shared" si="8"/>
        <v>292.22222222222223</v>
      </c>
      <c r="K21" s="9">
        <f t="shared" si="8"/>
        <v>50.833333333333336</v>
      </c>
      <c r="L21" s="6">
        <f>AVERAGE(L3:L19)</f>
        <v>77.798495457533946</v>
      </c>
      <c r="M21" s="6">
        <f t="shared" ref="M21:U32" si="9">AVERAGE(M3:M19)</f>
        <v>74.484495325888261</v>
      </c>
      <c r="N21" s="6">
        <f t="shared" si="9"/>
        <v>40.708119291804337</v>
      </c>
      <c r="O21" s="6">
        <f t="shared" si="9"/>
        <v>10.705209496583258</v>
      </c>
      <c r="P21" s="6">
        <f t="shared" si="9"/>
        <v>72.153253152982302</v>
      </c>
      <c r="Q21" s="6">
        <f t="shared" si="9"/>
        <v>22.075397389833462</v>
      </c>
      <c r="R21" s="6">
        <f t="shared" si="9"/>
        <v>633.3561208588917</v>
      </c>
      <c r="S21" s="6">
        <f>(I10-I9)/I9*100</f>
        <v>-15.217391304347828</v>
      </c>
      <c r="T21" s="6">
        <f>(J10-J9)/J9*100</f>
        <v>638.98305084745766</v>
      </c>
      <c r="U21" s="6">
        <f>(K10-K9)/K9*100</f>
        <v>15.909090909090908</v>
      </c>
    </row>
    <row r="22" spans="1:21" x14ac:dyDescent="0.25">
      <c r="S22" s="6">
        <f>(I11-I10)/I10*100</f>
        <v>-41.025641025641022</v>
      </c>
      <c r="T22" s="6">
        <f>(J11-J10)/J10*100</f>
        <v>-30.275229357798167</v>
      </c>
      <c r="U22" s="6">
        <f>(K11-K10)/K10*100</f>
        <v>-70.588235294117652</v>
      </c>
    </row>
    <row r="23" spans="1:21" x14ac:dyDescent="0.25">
      <c r="S23" s="6">
        <f>(I12-I11)/I11*100</f>
        <v>60.869565217391312</v>
      </c>
      <c r="T23" s="6">
        <f>(J12-J11)/J11*100</f>
        <v>-53.289473684210535</v>
      </c>
      <c r="U23" s="6">
        <f>(K12-K11)/K11*100</f>
        <v>13.333333333333334</v>
      </c>
    </row>
    <row r="24" spans="1:21" x14ac:dyDescent="0.25">
      <c r="S24" s="6">
        <f>(I13-I12)/I12*100</f>
        <v>340.54054054054052</v>
      </c>
      <c r="T24" s="6">
        <f>(J13-J12)/J12*100</f>
        <v>121.12676056338027</v>
      </c>
      <c r="U24" s="6">
        <f>(K13-K12)/K12*100</f>
        <v>-70.588235294117652</v>
      </c>
    </row>
    <row r="25" spans="1:21" x14ac:dyDescent="0.25">
      <c r="S25" s="6">
        <f>(I14-I13)/I13*100</f>
        <v>-65.030674846625772</v>
      </c>
      <c r="T25" s="6">
        <f>(J14-J13)/J13*100</f>
        <v>55.095541401273884</v>
      </c>
      <c r="U25" s="6">
        <f>(K14-K13)/K13*100</f>
        <v>900</v>
      </c>
    </row>
    <row r="26" spans="1:21" x14ac:dyDescent="0.25">
      <c r="S26" s="6">
        <f>(I15-I14)/I14*100</f>
        <v>31.578947368421051</v>
      </c>
      <c r="T26" s="6">
        <f>(J15-J14)/J14*100</f>
        <v>41.889117043121146</v>
      </c>
      <c r="U26" s="6">
        <f>(K15-K14)/K14*100</f>
        <v>50</v>
      </c>
    </row>
    <row r="27" spans="1:21" x14ac:dyDescent="0.25">
      <c r="S27" s="6">
        <f>(I16-I15)/I15*100</f>
        <v>-5.3333333333333339</v>
      </c>
      <c r="T27" s="6">
        <f>(J16-J15)/J15*100</f>
        <v>-42.836468885672943</v>
      </c>
      <c r="U27" s="6">
        <f>(K16-K15)/K15*100</f>
        <v>6.666666666666667</v>
      </c>
    </row>
    <row r="28" spans="1:21" x14ac:dyDescent="0.25">
      <c r="S28" s="6">
        <f>(I17-I16)/I16*100</f>
        <v>-19.718309859154928</v>
      </c>
      <c r="T28" s="6">
        <f>(J17-J16)/J16*100</f>
        <v>84.810126582278471</v>
      </c>
      <c r="U28" s="6">
        <f>(K17-K16)/K16*100</f>
        <v>50</v>
      </c>
    </row>
    <row r="29" spans="1:21" x14ac:dyDescent="0.25">
      <c r="S29" s="6">
        <f>(I18-I17)/I17*100</f>
        <v>45.614035087719294</v>
      </c>
      <c r="T29" s="6">
        <f>(J18-J17)/J17*100</f>
        <v>-51.917808219178085</v>
      </c>
      <c r="U29" s="6">
        <f>(K18-K17)/K17*100</f>
        <v>-49.166666666666664</v>
      </c>
    </row>
    <row r="30" spans="1:21" x14ac:dyDescent="0.25">
      <c r="S30" s="6">
        <f>(I19-I18)/I18*100</f>
        <v>12.048192771084338</v>
      </c>
      <c r="T30" s="6">
        <f>(J19-J18)/J18*100</f>
        <v>35.612535612535609</v>
      </c>
      <c r="U30" s="6">
        <f>(K19-K18)/K18*100</f>
        <v>63.934426229508205</v>
      </c>
    </row>
    <row r="32" spans="1:21" x14ac:dyDescent="0.25">
      <c r="S32" s="6">
        <f t="shared" si="9"/>
        <v>24.260027045312579</v>
      </c>
      <c r="T32" s="6">
        <f t="shared" si="9"/>
        <v>284.65565628423246</v>
      </c>
      <c r="U32" s="6">
        <f t="shared" si="9"/>
        <v>65.489513177893556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67BCA-01C8-42DF-A1A0-FE4E87796158}">
  <dimension ref="A2:AD26"/>
  <sheetViews>
    <sheetView topLeftCell="F1" workbookViewId="0">
      <selection activeCell="AA30" sqref="AA30"/>
    </sheetView>
  </sheetViews>
  <sheetFormatPr defaultRowHeight="15" x14ac:dyDescent="0.25"/>
  <cols>
    <col min="2" max="2" width="10" bestFit="1" customWidth="1"/>
    <col min="5" max="5" width="12.5703125" bestFit="1" customWidth="1"/>
    <col min="6" max="6" width="14.28515625" bestFit="1" customWidth="1"/>
    <col min="10" max="10" width="11.7109375" bestFit="1" customWidth="1"/>
    <col min="11" max="11" width="16.28515625" bestFit="1" customWidth="1"/>
    <col min="12" max="12" width="12.5703125" bestFit="1" customWidth="1"/>
    <col min="16" max="16" width="11.7109375" bestFit="1" customWidth="1"/>
    <col min="17" max="17" width="16.28515625" bestFit="1" customWidth="1"/>
    <col min="18" max="18" width="12.5703125" bestFit="1" customWidth="1"/>
    <col min="22" max="22" width="9.5703125" bestFit="1" customWidth="1"/>
    <col min="24" max="26" width="11.5703125" bestFit="1" customWidth="1"/>
  </cols>
  <sheetData>
    <row r="2" spans="1:30" ht="24" x14ac:dyDescent="0.25">
      <c r="L2" s="11" t="s">
        <v>23</v>
      </c>
      <c r="M2" s="12" t="s">
        <v>24</v>
      </c>
      <c r="N2" s="12" t="s">
        <v>25</v>
      </c>
      <c r="O2" s="12" t="s">
        <v>26</v>
      </c>
      <c r="P2" s="12" t="s">
        <v>27</v>
      </c>
      <c r="Q2" s="12" t="s">
        <v>28</v>
      </c>
      <c r="R2" s="12" t="s">
        <v>29</v>
      </c>
      <c r="S2" s="12" t="s">
        <v>30</v>
      </c>
      <c r="T2" s="12" t="s">
        <v>31</v>
      </c>
      <c r="U2" s="12" t="s">
        <v>32</v>
      </c>
      <c r="V2" s="12" t="s">
        <v>33</v>
      </c>
      <c r="W2" s="12" t="s">
        <v>34</v>
      </c>
      <c r="X2" s="12" t="s">
        <v>35</v>
      </c>
      <c r="Y2" s="12" t="s">
        <v>36</v>
      </c>
      <c r="Z2" s="12" t="s">
        <v>37</v>
      </c>
      <c r="AA2" s="12" t="s">
        <v>38</v>
      </c>
      <c r="AB2" s="12" t="s">
        <v>39</v>
      </c>
      <c r="AC2" s="12" t="s">
        <v>40</v>
      </c>
      <c r="AD2" s="13" t="s">
        <v>41</v>
      </c>
    </row>
    <row r="3" spans="1:30" ht="24" x14ac:dyDescent="0.25">
      <c r="L3" s="17" t="s">
        <v>42</v>
      </c>
      <c r="M3" s="18" t="s">
        <v>43</v>
      </c>
      <c r="N3" s="18" t="s">
        <v>44</v>
      </c>
      <c r="O3" s="18" t="s">
        <v>45</v>
      </c>
      <c r="P3" s="18" t="s">
        <v>46</v>
      </c>
      <c r="Q3" s="18" t="s">
        <v>47</v>
      </c>
      <c r="R3" s="18" t="s">
        <v>48</v>
      </c>
      <c r="S3" s="18" t="s">
        <v>49</v>
      </c>
      <c r="T3" s="18" t="s">
        <v>50</v>
      </c>
      <c r="U3" s="18" t="s">
        <v>51</v>
      </c>
      <c r="V3" s="18" t="s">
        <v>52</v>
      </c>
      <c r="W3" s="18" t="s">
        <v>53</v>
      </c>
      <c r="X3" s="18" t="s">
        <v>54</v>
      </c>
      <c r="Y3" s="18" t="s">
        <v>55</v>
      </c>
      <c r="Z3" s="18" t="s">
        <v>56</v>
      </c>
      <c r="AA3" s="18" t="s">
        <v>57</v>
      </c>
      <c r="AB3" s="18" t="s">
        <v>58</v>
      </c>
      <c r="AC3" s="18" t="s">
        <v>59</v>
      </c>
      <c r="AD3" s="19" t="s">
        <v>60</v>
      </c>
    </row>
    <row r="4" spans="1:30" x14ac:dyDescent="0.25">
      <c r="L4" s="11">
        <v>7.6870000000000003</v>
      </c>
      <c r="M4" s="12">
        <v>9.3460000000000001</v>
      </c>
      <c r="N4" s="12">
        <v>6.4790000000000001</v>
      </c>
      <c r="O4" s="12">
        <v>7.907</v>
      </c>
      <c r="P4" s="12">
        <v>3.7410000000000001</v>
      </c>
      <c r="Q4" s="12"/>
      <c r="R4" s="12">
        <v>8.5329999999999995</v>
      </c>
      <c r="S4" s="12">
        <v>4.29</v>
      </c>
      <c r="T4" s="12">
        <v>12.67</v>
      </c>
      <c r="U4" s="12">
        <v>14.442</v>
      </c>
      <c r="V4" s="12">
        <v>26.742999999999999</v>
      </c>
      <c r="W4" s="12">
        <v>20.611000000000001</v>
      </c>
      <c r="X4" s="12">
        <v>16.597000000000001</v>
      </c>
      <c r="Y4" s="12">
        <v>25.677</v>
      </c>
      <c r="Z4" s="12">
        <v>15.468999999999999</v>
      </c>
      <c r="AA4" s="12">
        <v>29.824999999999999</v>
      </c>
      <c r="AB4" s="12">
        <v>38.411999999999999</v>
      </c>
      <c r="AC4" s="12">
        <v>46.213999999999999</v>
      </c>
      <c r="AD4" s="13">
        <v>49.024000000000001</v>
      </c>
    </row>
    <row r="7" spans="1:30" x14ac:dyDescent="0.25">
      <c r="A7" s="11">
        <v>947618</v>
      </c>
      <c r="B7">
        <f>A7*1000</f>
        <v>947618000</v>
      </c>
      <c r="E7" s="2">
        <v>91335000</v>
      </c>
      <c r="F7" s="2">
        <v>947618000</v>
      </c>
      <c r="G7" s="6">
        <f>E7/F7*100</f>
        <v>9.6383774896635561</v>
      </c>
      <c r="J7" s="14">
        <v>56316867</v>
      </c>
      <c r="K7" s="9">
        <f t="shared" ref="K7:K25" si="0">J7*1000</f>
        <v>56316867000</v>
      </c>
      <c r="L7" s="2">
        <v>10669000</v>
      </c>
      <c r="M7" s="6">
        <f>L7/K7*100</f>
        <v>1.8944590791955807E-2</v>
      </c>
      <c r="P7" s="20">
        <v>121753789</v>
      </c>
      <c r="Q7" s="9">
        <f>P7*1000</f>
        <v>121753789000</v>
      </c>
      <c r="R7" s="2">
        <v>35141000</v>
      </c>
      <c r="S7" s="6">
        <f>R7/Q7*100</f>
        <v>2.8862346123782641E-2</v>
      </c>
      <c r="W7" s="14">
        <v>7687</v>
      </c>
      <c r="X7" s="9">
        <f>W7*1000</f>
        <v>7687000</v>
      </c>
      <c r="Z7" s="2">
        <v>1645000</v>
      </c>
      <c r="AA7" s="6">
        <f>Z7/X7*100</f>
        <v>21.399765838428518</v>
      </c>
    </row>
    <row r="8" spans="1:30" x14ac:dyDescent="0.25">
      <c r="A8" s="12">
        <v>667444</v>
      </c>
      <c r="B8">
        <f t="shared" ref="B8:B25" si="1">A8*1000</f>
        <v>667444000</v>
      </c>
      <c r="E8" s="2">
        <v>23329000</v>
      </c>
      <c r="F8" s="2">
        <v>667444000</v>
      </c>
      <c r="G8" s="6">
        <f t="shared" ref="G8:G25" si="2">E8/F8*100</f>
        <v>3.495274509921432</v>
      </c>
      <c r="J8" s="15">
        <v>57158751</v>
      </c>
      <c r="K8" s="9">
        <f t="shared" si="0"/>
        <v>57158751000</v>
      </c>
      <c r="L8" s="2">
        <v>25973000</v>
      </c>
      <c r="M8" s="6">
        <f t="shared" ref="M8:M25" si="3">L8/K8*100</f>
        <v>4.544011117387782E-2</v>
      </c>
      <c r="P8" s="21">
        <v>125177091</v>
      </c>
      <c r="Q8" s="9">
        <f t="shared" ref="Q8:Q25" si="4">P8*1000</f>
        <v>125177091000</v>
      </c>
      <c r="R8" s="2">
        <v>39183000</v>
      </c>
      <c r="S8" s="6">
        <f t="shared" ref="S8:S25" si="5">R8/Q8*100</f>
        <v>3.1302053504342897E-2</v>
      </c>
      <c r="V8" s="6">
        <f>(W8-W7)/W7*100</f>
        <v>21.581891505138547</v>
      </c>
      <c r="W8" s="15">
        <v>9346</v>
      </c>
      <c r="X8" s="9">
        <f t="shared" ref="X8:X25" si="6">W8*1000</f>
        <v>9346000</v>
      </c>
      <c r="Z8" s="2">
        <v>673000</v>
      </c>
      <c r="AA8" s="6">
        <f t="shared" ref="AA8:AA25" si="7">Z8/X8*100</f>
        <v>7.2009415792852556</v>
      </c>
    </row>
    <row r="9" spans="1:30" x14ac:dyDescent="0.25">
      <c r="A9" s="12">
        <v>979047</v>
      </c>
      <c r="B9">
        <f t="shared" si="1"/>
        <v>979047000</v>
      </c>
      <c r="E9" s="2">
        <v>29160000</v>
      </c>
      <c r="F9" s="2">
        <v>979047000</v>
      </c>
      <c r="G9" s="6">
        <f t="shared" si="2"/>
        <v>2.9784065524944157</v>
      </c>
      <c r="J9" s="15">
        <v>61058187</v>
      </c>
      <c r="K9" s="9">
        <f t="shared" si="0"/>
        <v>61058187000</v>
      </c>
      <c r="L9" s="2">
        <v>24929000</v>
      </c>
      <c r="M9" s="6">
        <f t="shared" si="3"/>
        <v>4.0828267632643599E-2</v>
      </c>
      <c r="P9" s="21">
        <v>159963348</v>
      </c>
      <c r="Q9" s="9">
        <f t="shared" si="4"/>
        <v>159963348000</v>
      </c>
      <c r="R9" s="2">
        <v>39759000</v>
      </c>
      <c r="S9" s="6">
        <f t="shared" si="5"/>
        <v>2.4855068674856692E-2</v>
      </c>
      <c r="V9" s="6">
        <f t="shared" ref="V9:V25" si="8">(W9-W8)/W8*100</f>
        <v>-30.676225123047292</v>
      </c>
      <c r="W9" s="15">
        <v>6479</v>
      </c>
      <c r="X9" s="9">
        <f t="shared" si="6"/>
        <v>6479000</v>
      </c>
      <c r="Z9" s="2">
        <v>67000</v>
      </c>
      <c r="AA9" s="6">
        <f t="shared" si="7"/>
        <v>1.0341102021916964</v>
      </c>
    </row>
    <row r="10" spans="1:30" x14ac:dyDescent="0.25">
      <c r="A10" s="12">
        <v>971194</v>
      </c>
      <c r="B10">
        <f t="shared" si="1"/>
        <v>971194000</v>
      </c>
      <c r="E10" s="2">
        <v>26942000</v>
      </c>
      <c r="F10" s="2">
        <v>971194000</v>
      </c>
      <c r="G10" s="6">
        <f t="shared" si="2"/>
        <v>2.7741110426958979</v>
      </c>
      <c r="J10" s="15">
        <v>71582468</v>
      </c>
      <c r="K10" s="9">
        <f t="shared" si="0"/>
        <v>71582468000</v>
      </c>
      <c r="L10" s="2">
        <v>16037000</v>
      </c>
      <c r="M10" s="6">
        <f t="shared" si="3"/>
        <v>2.2403530428707765E-2</v>
      </c>
      <c r="P10" s="21">
        <v>198632635</v>
      </c>
      <c r="Q10" s="9">
        <f t="shared" si="4"/>
        <v>198632635000</v>
      </c>
      <c r="R10" s="2">
        <v>73665000</v>
      </c>
      <c r="S10" s="6">
        <f t="shared" si="5"/>
        <v>3.7086050839530975E-2</v>
      </c>
      <c r="V10" s="6">
        <f t="shared" si="8"/>
        <v>22.040438339249885</v>
      </c>
      <c r="W10" s="15">
        <v>7907</v>
      </c>
      <c r="X10" s="9">
        <f t="shared" si="6"/>
        <v>7907000</v>
      </c>
      <c r="Z10" s="2">
        <v>473000</v>
      </c>
      <c r="AA10" s="6">
        <f t="shared" si="7"/>
        <v>5.9820412292905019</v>
      </c>
    </row>
    <row r="11" spans="1:30" x14ac:dyDescent="0.25">
      <c r="A11" s="12">
        <v>835890</v>
      </c>
      <c r="B11">
        <f t="shared" si="1"/>
        <v>835890000</v>
      </c>
      <c r="E11" s="2">
        <v>16631000</v>
      </c>
      <c r="F11" s="2">
        <v>835890000</v>
      </c>
      <c r="G11" s="6">
        <f t="shared" si="2"/>
        <v>1.9896158585459809</v>
      </c>
      <c r="J11" s="15">
        <v>85659948</v>
      </c>
      <c r="K11" s="9">
        <f t="shared" si="0"/>
        <v>85659948000</v>
      </c>
      <c r="L11" s="2">
        <v>14916000</v>
      </c>
      <c r="M11" s="6">
        <f t="shared" si="3"/>
        <v>1.7413038821830713E-2</v>
      </c>
      <c r="P11" s="21">
        <v>230343507</v>
      </c>
      <c r="Q11" s="9">
        <f t="shared" si="4"/>
        <v>230343507000</v>
      </c>
      <c r="R11" s="2">
        <v>35288000</v>
      </c>
      <c r="S11" s="6">
        <f t="shared" si="5"/>
        <v>1.5319728547850929E-2</v>
      </c>
      <c r="V11" s="6">
        <f t="shared" si="8"/>
        <v>-52.687492095611489</v>
      </c>
      <c r="W11" s="15">
        <v>3741</v>
      </c>
      <c r="X11" s="9">
        <f t="shared" si="6"/>
        <v>3741000</v>
      </c>
      <c r="Y11" s="23">
        <f>(X11*V26)/100</f>
        <v>-371681.32541786344</v>
      </c>
      <c r="Z11" s="2">
        <v>380000</v>
      </c>
      <c r="AA11" s="6">
        <f t="shared" si="7"/>
        <v>10.157711841753542</v>
      </c>
    </row>
    <row r="12" spans="1:30" x14ac:dyDescent="0.25">
      <c r="A12" s="12">
        <v>1008158</v>
      </c>
      <c r="B12">
        <f t="shared" si="1"/>
        <v>1008158000</v>
      </c>
      <c r="E12" s="2">
        <v>26964000</v>
      </c>
      <c r="F12" s="2">
        <v>1008158000</v>
      </c>
      <c r="G12" s="6">
        <f t="shared" si="2"/>
        <v>2.6745807700777062</v>
      </c>
      <c r="J12" s="15">
        <v>100798616</v>
      </c>
      <c r="K12" s="9">
        <f t="shared" si="0"/>
        <v>100798616000</v>
      </c>
      <c r="L12" s="2">
        <v>23533000</v>
      </c>
      <c r="M12" s="6">
        <f t="shared" si="3"/>
        <v>2.3346550710577216E-2</v>
      </c>
      <c r="P12" s="21">
        <v>273382013</v>
      </c>
      <c r="Q12" s="9">
        <f t="shared" si="4"/>
        <v>273382013000</v>
      </c>
      <c r="R12" s="2">
        <v>33667000</v>
      </c>
      <c r="S12" s="6">
        <f t="shared" si="5"/>
        <v>1.2315001865173918E-2</v>
      </c>
      <c r="V12" s="6">
        <f t="shared" si="8"/>
        <v>-100</v>
      </c>
      <c r="W12" s="15"/>
      <c r="X12" s="9">
        <f>X11-371681.33</f>
        <v>3369318.67</v>
      </c>
      <c r="Z12" s="2">
        <v>841138</v>
      </c>
      <c r="AA12" s="6">
        <f t="shared" si="7"/>
        <v>24.964631796018274</v>
      </c>
    </row>
    <row r="13" spans="1:30" x14ac:dyDescent="0.25">
      <c r="A13" s="12">
        <v>1343309</v>
      </c>
      <c r="B13">
        <f t="shared" si="1"/>
        <v>1343309000</v>
      </c>
      <c r="E13" s="2">
        <v>38073000</v>
      </c>
      <c r="F13" s="2">
        <v>1343309000</v>
      </c>
      <c r="G13" s="6">
        <f t="shared" si="2"/>
        <v>2.8342697026521821</v>
      </c>
      <c r="J13" s="15">
        <v>114100873</v>
      </c>
      <c r="K13" s="9">
        <f t="shared" si="0"/>
        <v>114100873000</v>
      </c>
      <c r="L13" s="2">
        <v>33952000</v>
      </c>
      <c r="M13" s="6">
        <f t="shared" si="3"/>
        <v>2.9756126405798843E-2</v>
      </c>
      <c r="P13" s="21">
        <v>301594913</v>
      </c>
      <c r="Q13" s="9">
        <f t="shared" si="4"/>
        <v>301594913000</v>
      </c>
      <c r="R13" s="2">
        <v>38114000</v>
      </c>
      <c r="S13" s="6">
        <f t="shared" si="5"/>
        <v>1.2637481057248469E-2</v>
      </c>
      <c r="V13" s="6" t="e">
        <f t="shared" si="8"/>
        <v>#DIV/0!</v>
      </c>
      <c r="W13" s="15">
        <v>8533</v>
      </c>
      <c r="X13" s="9">
        <f t="shared" si="6"/>
        <v>8533000</v>
      </c>
      <c r="Z13" s="2">
        <v>613000</v>
      </c>
      <c r="AA13" s="6">
        <f t="shared" si="7"/>
        <v>7.1838743700925818</v>
      </c>
    </row>
    <row r="14" spans="1:30" x14ac:dyDescent="0.25">
      <c r="A14" s="12">
        <v>1667401</v>
      </c>
      <c r="B14">
        <f t="shared" si="1"/>
        <v>1667401000</v>
      </c>
      <c r="E14" s="2">
        <v>30108000</v>
      </c>
      <c r="F14" s="2">
        <v>1667401000</v>
      </c>
      <c r="G14" s="6">
        <f t="shared" si="2"/>
        <v>1.8056844154465543</v>
      </c>
      <c r="J14" s="15">
        <v>137020424</v>
      </c>
      <c r="K14" s="9">
        <f t="shared" si="0"/>
        <v>137020424000</v>
      </c>
      <c r="L14" s="2">
        <v>7251000</v>
      </c>
      <c r="M14" s="6">
        <f t="shared" si="3"/>
        <v>5.291911810169264E-3</v>
      </c>
      <c r="P14" s="21">
        <v>341079321</v>
      </c>
      <c r="Q14" s="9">
        <f t="shared" si="4"/>
        <v>341079321000</v>
      </c>
      <c r="R14" s="2">
        <v>27150000</v>
      </c>
      <c r="S14" s="6">
        <f t="shared" si="5"/>
        <v>7.9600252282664759E-3</v>
      </c>
      <c r="V14" s="6">
        <f t="shared" si="8"/>
        <v>-49.724598617133481</v>
      </c>
      <c r="W14" s="15">
        <v>4290</v>
      </c>
      <c r="X14" s="9">
        <f t="shared" si="6"/>
        <v>4290000</v>
      </c>
      <c r="Z14" s="2">
        <v>2298000</v>
      </c>
      <c r="AA14" s="6">
        <f t="shared" si="7"/>
        <v>53.566433566433567</v>
      </c>
    </row>
    <row r="15" spans="1:30" x14ac:dyDescent="0.25">
      <c r="A15" s="12">
        <v>1095898</v>
      </c>
      <c r="B15">
        <f t="shared" si="1"/>
        <v>1095898000</v>
      </c>
      <c r="E15" s="2">
        <v>48374000</v>
      </c>
      <c r="F15" s="2">
        <v>1095898000</v>
      </c>
      <c r="G15" s="6">
        <f t="shared" si="2"/>
        <v>4.4140969323787429</v>
      </c>
      <c r="J15" s="15">
        <v>116509992</v>
      </c>
      <c r="K15" s="9">
        <f t="shared" si="0"/>
        <v>116509992000</v>
      </c>
      <c r="L15" s="2">
        <v>5586000</v>
      </c>
      <c r="M15" s="6">
        <f t="shared" si="3"/>
        <v>4.7944385748477265E-3</v>
      </c>
      <c r="P15" s="21">
        <v>271079918</v>
      </c>
      <c r="Q15" s="9">
        <f t="shared" si="4"/>
        <v>271079918000</v>
      </c>
      <c r="R15" s="2">
        <v>48182000</v>
      </c>
      <c r="S15" s="6">
        <f t="shared" si="5"/>
        <v>1.7774094206417755E-2</v>
      </c>
      <c r="V15" s="6">
        <f t="shared" si="8"/>
        <v>-70.466200466200462</v>
      </c>
      <c r="W15" s="15">
        <v>1267</v>
      </c>
      <c r="X15" s="9">
        <f t="shared" si="6"/>
        <v>1267000</v>
      </c>
      <c r="Z15" s="2">
        <v>6919000</v>
      </c>
      <c r="AA15" s="6">
        <f t="shared" si="7"/>
        <v>546.09313338595098</v>
      </c>
    </row>
    <row r="16" spans="1:30" x14ac:dyDescent="0.25">
      <c r="A16" s="12">
        <v>1082168</v>
      </c>
      <c r="B16">
        <f t="shared" si="1"/>
        <v>1082168000</v>
      </c>
      <c r="E16" s="2">
        <v>31685000</v>
      </c>
      <c r="F16" s="2">
        <v>1082168000</v>
      </c>
      <c r="G16" s="6">
        <f t="shared" si="2"/>
        <v>2.9279187704681715</v>
      </c>
      <c r="J16" s="15">
        <v>157779103</v>
      </c>
      <c r="K16" s="9">
        <f t="shared" si="0"/>
        <v>157779103000</v>
      </c>
      <c r="L16" s="2">
        <v>12581000</v>
      </c>
      <c r="M16" s="6">
        <f t="shared" si="3"/>
        <v>7.973806265079349E-3</v>
      </c>
      <c r="P16" s="21">
        <v>353240365</v>
      </c>
      <c r="Q16" s="9">
        <f t="shared" si="4"/>
        <v>353240365000</v>
      </c>
      <c r="R16" s="2">
        <v>28110000</v>
      </c>
      <c r="S16" s="6">
        <f t="shared" si="5"/>
        <v>7.9577542051288506E-3</v>
      </c>
      <c r="V16" s="6">
        <f t="shared" si="8"/>
        <v>1039.8579321231255</v>
      </c>
      <c r="W16" s="15">
        <v>14442</v>
      </c>
      <c r="X16" s="9">
        <f t="shared" si="6"/>
        <v>14442000</v>
      </c>
      <c r="Z16" s="2">
        <v>8230000</v>
      </c>
      <c r="AA16" s="6">
        <f t="shared" si="7"/>
        <v>56.98656695748511</v>
      </c>
    </row>
    <row r="17" spans="1:27" x14ac:dyDescent="0.25">
      <c r="A17" s="12">
        <v>1259683</v>
      </c>
      <c r="B17">
        <f t="shared" si="1"/>
        <v>1259683000</v>
      </c>
      <c r="E17" s="2">
        <v>159942000</v>
      </c>
      <c r="F17" s="2">
        <v>1259683000</v>
      </c>
      <c r="G17" s="6">
        <f t="shared" si="2"/>
        <v>12.697003928766208</v>
      </c>
      <c r="J17" s="15">
        <v>203496619</v>
      </c>
      <c r="K17" s="9">
        <f t="shared" si="0"/>
        <v>203496619000</v>
      </c>
      <c r="L17" s="2">
        <v>16304000</v>
      </c>
      <c r="M17" s="6">
        <f t="shared" si="3"/>
        <v>8.0119267239521057E-3</v>
      </c>
      <c r="P17" s="21">
        <v>416289216</v>
      </c>
      <c r="Q17" s="9">
        <f t="shared" si="4"/>
        <v>416289216000</v>
      </c>
      <c r="R17" s="2">
        <v>405916000</v>
      </c>
      <c r="S17" s="6">
        <f t="shared" si="5"/>
        <v>9.7508170857829757E-2</v>
      </c>
      <c r="V17" s="6">
        <f t="shared" si="8"/>
        <v>85.17518349259106</v>
      </c>
      <c r="W17" s="15">
        <v>26743</v>
      </c>
      <c r="X17" s="9">
        <f t="shared" si="6"/>
        <v>26743000</v>
      </c>
      <c r="Z17" s="2">
        <v>19653000</v>
      </c>
      <c r="AA17" s="6">
        <f t="shared" si="7"/>
        <v>73.488389485098907</v>
      </c>
    </row>
    <row r="18" spans="1:27" x14ac:dyDescent="0.25">
      <c r="A18" s="12">
        <v>1224514</v>
      </c>
      <c r="B18">
        <f t="shared" si="1"/>
        <v>1224514000</v>
      </c>
      <c r="E18" s="2">
        <v>167744000</v>
      </c>
      <c r="F18" s="2">
        <v>1224514000</v>
      </c>
      <c r="G18" s="6">
        <f t="shared" si="2"/>
        <v>13.698822553274198</v>
      </c>
      <c r="J18" s="15">
        <v>190031839</v>
      </c>
      <c r="K18" s="9">
        <f t="shared" si="0"/>
        <v>190031839000</v>
      </c>
      <c r="L18" s="2">
        <v>24767000</v>
      </c>
      <c r="M18" s="6">
        <f t="shared" si="3"/>
        <v>1.3033079156803823E-2</v>
      </c>
      <c r="P18" s="21">
        <v>415615110</v>
      </c>
      <c r="Q18" s="9">
        <f t="shared" si="4"/>
        <v>415615110000</v>
      </c>
      <c r="R18" s="2">
        <v>114811000</v>
      </c>
      <c r="S18" s="6">
        <f t="shared" si="5"/>
        <v>2.7624356583185822E-2</v>
      </c>
      <c r="V18" s="6">
        <f t="shared" si="8"/>
        <v>-22.929364693564672</v>
      </c>
      <c r="W18" s="15">
        <v>20611</v>
      </c>
      <c r="X18" s="9">
        <f t="shared" si="6"/>
        <v>20611000</v>
      </c>
      <c r="Z18" s="2">
        <v>16011000</v>
      </c>
      <c r="AA18" s="6">
        <f t="shared" si="7"/>
        <v>77.681820387171896</v>
      </c>
    </row>
    <row r="19" spans="1:27" x14ac:dyDescent="0.25">
      <c r="A19" s="12">
        <v>1626889</v>
      </c>
      <c r="B19">
        <f t="shared" si="1"/>
        <v>1626889000</v>
      </c>
      <c r="E19" s="2">
        <v>87210000</v>
      </c>
      <c r="F19" s="2">
        <v>1626889000</v>
      </c>
      <c r="G19" s="6">
        <f t="shared" si="2"/>
        <v>5.3605378117376175</v>
      </c>
      <c r="J19" s="15">
        <v>182551754</v>
      </c>
      <c r="K19" s="9">
        <f t="shared" si="0"/>
        <v>182551754000</v>
      </c>
      <c r="L19" s="2">
        <v>25399000</v>
      </c>
      <c r="M19" s="6">
        <f t="shared" si="3"/>
        <v>1.3913314686639493E-2</v>
      </c>
      <c r="P19" s="21">
        <v>419931654</v>
      </c>
      <c r="Q19" s="9">
        <f t="shared" si="4"/>
        <v>419931654000</v>
      </c>
      <c r="R19" s="2">
        <v>42999000</v>
      </c>
      <c r="S19" s="6">
        <f t="shared" si="5"/>
        <v>1.0239523405873091E-2</v>
      </c>
      <c r="V19" s="6">
        <f t="shared" si="8"/>
        <v>-19.475037601280871</v>
      </c>
      <c r="W19" s="15">
        <v>16597</v>
      </c>
      <c r="X19" s="9">
        <f t="shared" si="6"/>
        <v>16597000</v>
      </c>
      <c r="Z19" s="2">
        <v>7563000</v>
      </c>
      <c r="AA19" s="6">
        <f t="shared" si="7"/>
        <v>45.568476230644094</v>
      </c>
    </row>
    <row r="20" spans="1:27" x14ac:dyDescent="0.25">
      <c r="A20" s="12">
        <v>2243190</v>
      </c>
      <c r="B20">
        <f t="shared" si="1"/>
        <v>2243190000</v>
      </c>
      <c r="E20" s="2">
        <v>114162000</v>
      </c>
      <c r="F20" s="2">
        <v>2243190000</v>
      </c>
      <c r="G20" s="6">
        <f t="shared" si="2"/>
        <v>5.0892701911117655</v>
      </c>
      <c r="J20" s="15">
        <v>176036194</v>
      </c>
      <c r="K20" s="9">
        <f t="shared" si="0"/>
        <v>176036194000</v>
      </c>
      <c r="L20" s="2">
        <v>33834000</v>
      </c>
      <c r="M20" s="6">
        <f t="shared" si="3"/>
        <v>1.9219911105326441E-2</v>
      </c>
      <c r="P20" s="21">
        <v>415418247</v>
      </c>
      <c r="Q20" s="9">
        <f t="shared" si="4"/>
        <v>415418247000</v>
      </c>
      <c r="R20" s="2">
        <v>96383000</v>
      </c>
      <c r="S20" s="6">
        <f t="shared" si="5"/>
        <v>2.3201436310523932E-2</v>
      </c>
      <c r="V20" s="6">
        <f t="shared" si="8"/>
        <v>54.70868229198048</v>
      </c>
      <c r="W20" s="15">
        <v>25677</v>
      </c>
      <c r="X20" s="9">
        <f t="shared" si="6"/>
        <v>25677000</v>
      </c>
      <c r="Z20" s="2">
        <v>12726000</v>
      </c>
      <c r="AA20" s="6">
        <f t="shared" si="7"/>
        <v>49.56186470382054</v>
      </c>
    </row>
    <row r="21" spans="1:27" x14ac:dyDescent="0.25">
      <c r="A21" s="12">
        <v>1956428</v>
      </c>
      <c r="B21">
        <f t="shared" si="1"/>
        <v>1956428000</v>
      </c>
      <c r="E21" s="2">
        <v>152025000</v>
      </c>
      <c r="F21" s="2">
        <v>1956428000</v>
      </c>
      <c r="G21" s="6">
        <f t="shared" si="2"/>
        <v>7.7705389618222593</v>
      </c>
      <c r="J21" s="15">
        <v>150282258</v>
      </c>
      <c r="K21" s="9">
        <f t="shared" si="0"/>
        <v>150282258000</v>
      </c>
      <c r="L21" s="2">
        <v>46484000</v>
      </c>
      <c r="M21" s="6">
        <f t="shared" si="3"/>
        <v>3.093112960812713E-2</v>
      </c>
      <c r="P21" s="21">
        <v>346641061</v>
      </c>
      <c r="Q21" s="9">
        <f t="shared" si="4"/>
        <v>346641061000</v>
      </c>
      <c r="R21" s="2">
        <v>40341000</v>
      </c>
      <c r="S21" s="6">
        <f t="shared" si="5"/>
        <v>1.1637686511696893E-2</v>
      </c>
      <c r="V21" s="6">
        <f t="shared" si="8"/>
        <v>-39.755423141332706</v>
      </c>
      <c r="W21" s="15">
        <v>15469</v>
      </c>
      <c r="X21" s="9">
        <f t="shared" si="6"/>
        <v>15469000</v>
      </c>
      <c r="Z21" s="2">
        <v>6757000</v>
      </c>
      <c r="AA21" s="6">
        <f t="shared" si="7"/>
        <v>43.680910207511801</v>
      </c>
    </row>
    <row r="22" spans="1:27" x14ac:dyDescent="0.25">
      <c r="A22" s="12">
        <v>2166904</v>
      </c>
      <c r="B22">
        <f t="shared" si="1"/>
        <v>2166904000</v>
      </c>
      <c r="E22" s="2">
        <v>149286000</v>
      </c>
      <c r="F22" s="2">
        <v>2166904000</v>
      </c>
      <c r="G22" s="6">
        <f t="shared" si="2"/>
        <v>6.8893684261047099</v>
      </c>
      <c r="J22" s="15">
        <v>144494206</v>
      </c>
      <c r="K22" s="9">
        <f t="shared" si="0"/>
        <v>144494206000</v>
      </c>
      <c r="L22" s="2">
        <v>41569000</v>
      </c>
      <c r="M22" s="6">
        <f t="shared" si="3"/>
        <v>2.8768627580818017E-2</v>
      </c>
      <c r="P22" s="21">
        <v>329854222</v>
      </c>
      <c r="Q22" s="9">
        <f t="shared" si="4"/>
        <v>329854222000</v>
      </c>
      <c r="R22" s="2">
        <v>85540000</v>
      </c>
      <c r="S22" s="6">
        <f t="shared" si="5"/>
        <v>2.5932667916556185E-2</v>
      </c>
      <c r="V22" s="6">
        <f t="shared" si="8"/>
        <v>92.804964768246165</v>
      </c>
      <c r="W22" s="15">
        <v>29825</v>
      </c>
      <c r="X22" s="9">
        <f t="shared" si="6"/>
        <v>29825000</v>
      </c>
      <c r="Z22" s="2">
        <v>19472000</v>
      </c>
      <c r="AA22" s="6">
        <f t="shared" si="7"/>
        <v>65.287510477787094</v>
      </c>
    </row>
    <row r="23" spans="1:27" x14ac:dyDescent="0.25">
      <c r="A23" s="12">
        <v>2808106</v>
      </c>
      <c r="B23">
        <f t="shared" si="1"/>
        <v>2808106000</v>
      </c>
      <c r="E23" s="2">
        <v>223024000</v>
      </c>
      <c r="F23" s="2">
        <v>2808106000</v>
      </c>
      <c r="G23" s="6">
        <f t="shared" si="2"/>
        <v>7.9421503319319147</v>
      </c>
      <c r="J23" s="15">
        <v>168810637</v>
      </c>
      <c r="K23" s="9">
        <f t="shared" si="0"/>
        <v>168810637000</v>
      </c>
      <c r="L23" s="2">
        <v>28928000</v>
      </c>
      <c r="M23" s="6">
        <f t="shared" si="3"/>
        <v>1.7136360903608223E-2</v>
      </c>
      <c r="P23" s="21">
        <v>373055543</v>
      </c>
      <c r="Q23" s="9">
        <f t="shared" si="4"/>
        <v>373055543000</v>
      </c>
      <c r="R23" s="2">
        <v>102054000</v>
      </c>
      <c r="S23" s="6">
        <f t="shared" si="5"/>
        <v>2.735624812844558E-2</v>
      </c>
      <c r="V23" s="6">
        <f t="shared" si="8"/>
        <v>28.791282481139984</v>
      </c>
      <c r="W23" s="15">
        <v>38412</v>
      </c>
      <c r="X23" s="9">
        <f t="shared" si="6"/>
        <v>38412000</v>
      </c>
      <c r="Z23" s="2">
        <v>21589000</v>
      </c>
      <c r="AA23" s="6">
        <f t="shared" si="7"/>
        <v>56.203790482141002</v>
      </c>
    </row>
    <row r="24" spans="1:27" x14ac:dyDescent="0.25">
      <c r="A24" s="12">
        <v>3000696</v>
      </c>
      <c r="B24">
        <f t="shared" si="1"/>
        <v>3000696000</v>
      </c>
      <c r="E24" s="2">
        <v>144681000</v>
      </c>
      <c r="F24" s="2">
        <v>3000696000</v>
      </c>
      <c r="G24" s="6">
        <f t="shared" si="2"/>
        <v>4.821581393116797</v>
      </c>
      <c r="J24" s="15">
        <v>180215036</v>
      </c>
      <c r="K24" s="9">
        <f t="shared" si="0"/>
        <v>180215036000</v>
      </c>
      <c r="L24" s="2">
        <v>101746000</v>
      </c>
      <c r="M24" s="6">
        <f t="shared" si="3"/>
        <v>5.6458108190262216E-2</v>
      </c>
      <c r="P24" s="21">
        <v>412077471</v>
      </c>
      <c r="Q24" s="9">
        <f t="shared" si="4"/>
        <v>412077471000</v>
      </c>
      <c r="R24" s="2">
        <v>79549000</v>
      </c>
      <c r="S24" s="6">
        <f t="shared" si="5"/>
        <v>1.9304379782509391E-2</v>
      </c>
      <c r="V24" s="6">
        <f t="shared" si="8"/>
        <v>20.311361033010517</v>
      </c>
      <c r="W24" s="15">
        <v>46214</v>
      </c>
      <c r="X24" s="9">
        <f t="shared" si="6"/>
        <v>46214000</v>
      </c>
      <c r="Z24" s="2">
        <v>20426000</v>
      </c>
      <c r="AA24" s="6">
        <f t="shared" si="7"/>
        <v>44.198727658285371</v>
      </c>
    </row>
    <row r="25" spans="1:27" x14ac:dyDescent="0.25">
      <c r="A25" s="13">
        <v>2564400</v>
      </c>
      <c r="B25">
        <f t="shared" si="1"/>
        <v>2564400000</v>
      </c>
      <c r="E25" s="2">
        <v>74915000</v>
      </c>
      <c r="F25" s="2">
        <v>2564400000</v>
      </c>
      <c r="G25" s="6">
        <f t="shared" si="2"/>
        <v>2.9213461238496334</v>
      </c>
      <c r="J25" s="16">
        <v>167496991</v>
      </c>
      <c r="K25" s="9">
        <f t="shared" si="0"/>
        <v>167496991000</v>
      </c>
      <c r="L25" s="2">
        <v>111537000</v>
      </c>
      <c r="M25" s="6">
        <f t="shared" si="3"/>
        <v>6.6590449974113258E-2</v>
      </c>
      <c r="P25" s="22">
        <v>390386234</v>
      </c>
      <c r="Q25" s="9">
        <f t="shared" si="4"/>
        <v>390386234000</v>
      </c>
      <c r="R25" s="2">
        <v>28397000</v>
      </c>
      <c r="S25" s="6">
        <f t="shared" si="5"/>
        <v>7.2740782145509775E-3</v>
      </c>
      <c r="V25" s="6">
        <f t="shared" si="8"/>
        <v>6.0804085342104122</v>
      </c>
      <c r="W25" s="16">
        <v>49024</v>
      </c>
      <c r="X25" s="9">
        <f t="shared" si="6"/>
        <v>49024000</v>
      </c>
      <c r="Z25" s="2">
        <v>14228000</v>
      </c>
      <c r="AA25" s="6">
        <f t="shared" si="7"/>
        <v>29.022519582245433</v>
      </c>
    </row>
    <row r="26" spans="1:27" x14ac:dyDescent="0.25">
      <c r="G26" s="6">
        <f>AVERAGE(G7:G25)</f>
        <v>5.4064713561084075</v>
      </c>
      <c r="M26" s="6">
        <f>AVERAGE(M7:M25)</f>
        <v>2.4750277923428356E-2</v>
      </c>
      <c r="S26" s="6">
        <f>AVERAGE(S7:S25)</f>
        <v>2.348148168230375E-2</v>
      </c>
      <c r="V26" s="6">
        <f>AVERAGE(V8:V11)</f>
        <v>-9.9353468435675865</v>
      </c>
      <c r="X26" s="9">
        <f>AVERAGE(X7:X25)</f>
        <v>17664911.508947369</v>
      </c>
      <c r="AA26" s="6">
        <f>AVERAGE(AA7:AA25)</f>
        <v>64.171748420086104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Ekspor Cengkeh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Fadhlan Zuhdi</cp:lastModifiedBy>
  <dcterms:created xsi:type="dcterms:W3CDTF">2020-07-30T04:23:00Z</dcterms:created>
  <dcterms:modified xsi:type="dcterms:W3CDTF">2020-08-01T15:01:19Z</dcterms:modified>
</cp:coreProperties>
</file>