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30" firstSheet="3" activeTab="3"/>
  </bookViews>
  <sheets>
    <sheet name="TAHAP1" sheetId="1" r:id="rId1"/>
    <sheet name="TAHAP2" sheetId="4" r:id="rId2"/>
    <sheet name="TAHAP3" sheetId="5" r:id="rId3"/>
    <sheet name="Final (2)" sheetId="7" r:id="rId4"/>
    <sheet name="P1" sheetId="14" r:id="rId5"/>
    <sheet name="P2" sheetId="15" r:id="rId6"/>
    <sheet name="P3" sheetId="16" r:id="rId7"/>
    <sheet name="P4" sheetId="17" r:id="rId8"/>
    <sheet name="P5" sheetId="18" r:id="rId9"/>
    <sheet name="P6" sheetId="19" r:id="rId10"/>
    <sheet name="P7" sheetId="20" r:id="rId11"/>
    <sheet name="P8" sheetId="21" r:id="rId12"/>
    <sheet name="P9" sheetId="22" r:id="rId13"/>
    <sheet name="P10" sheetId="23" r:id="rId14"/>
    <sheet name="TOTAL" sheetId="24" r:id="rId15"/>
    <sheet name="TAHAP2 (3)" sheetId="13" r:id="rId16"/>
    <sheet name="X5" sheetId="12" r:id="rId17"/>
    <sheet name="TAHAP2 (2)" sheetId="10" r:id="rId18"/>
    <sheet name="25 OP Final" sheetId="9" r:id="rId19"/>
    <sheet name="10 OP Final" sheetId="6" r:id="rId20"/>
    <sheet name="wawancara" sheetId="2" r:id="rId21"/>
  </sheets>
  <definedNames>
    <definedName name="_xlnm.Print_Area" localSheetId="19">'10 OP Final'!#REF!</definedName>
    <definedName name="_xlnm.Print_Area" localSheetId="0">TAHAP1!$A$53:$B$96</definedName>
    <definedName name="_xlnm.Print_Area" localSheetId="1">TAHAP2!$A$70:$E$119</definedName>
    <definedName name="_xlnm.Print_Area" localSheetId="2">TAHAP3!$A$62:$K$113</definedName>
    <definedName name="_xlnm.Print_Titles" localSheetId="20">wawancara!$4:$4</definedName>
    <definedName name="_xlnm.Print_Area" localSheetId="3">'Final (2)'!#REF!</definedName>
    <definedName name="_xlnm.Print_Area" localSheetId="18">'25 OP Final'!#REF!</definedName>
    <definedName name="_xlnm.Print_Area" localSheetId="17">'TAHAP2 (2)'!$A$45:$E$95</definedName>
    <definedName name="_xlnm.Print_Area" localSheetId="15">'TAHAP2 (3)'!$A$45:$N$62</definedName>
    <definedName name="_xlnm.Print_Area" localSheetId="4">'P1'!$B$45:$D$56</definedName>
    <definedName name="_xlnm.Print_Area" localSheetId="5">'P2'!$B$45:$D$56</definedName>
    <definedName name="_xlnm.Print_Area" localSheetId="6">'P3'!$B$45:$D$56</definedName>
    <definedName name="_xlnm.Print_Area" localSheetId="7">'P4'!$B$45:$D$56</definedName>
    <definedName name="_xlnm.Print_Area" localSheetId="8">'P5'!$B$45:$D$56</definedName>
    <definedName name="_xlnm.Print_Area" localSheetId="9">'P6'!$B$45:$D$56</definedName>
    <definedName name="_xlnm.Print_Area" localSheetId="10">'P7'!$B$45:$D$56</definedName>
    <definedName name="_xlnm.Print_Area" localSheetId="11">'P8'!$B$45:$D$56</definedName>
    <definedName name="_xlnm.Print_Area" localSheetId="12">'P9'!$B$45:$D$56</definedName>
    <definedName name="_xlnm.Print_Area" localSheetId="13">'P10'!$B$45:$D$56</definedName>
    <definedName name="_xlnm.Print_Area" localSheetId="14">TOTAL!$B$45:$D$56</definedName>
  </definedNames>
  <calcPr calcId="144525"/>
</workbook>
</file>

<file path=xl/sharedStrings.xml><?xml version="1.0" encoding="utf-8"?>
<sst xmlns="http://schemas.openxmlformats.org/spreadsheetml/2006/main" count="2626" uniqueCount="264">
  <si>
    <t>ELISITASI TAHAP I</t>
  </si>
  <si>
    <t>FUNCTIONAL</t>
  </si>
  <si>
    <t>ANALISA KEBUTUHAN</t>
  </si>
  <si>
    <t>NO</t>
  </si>
  <si>
    <t>URAIAN</t>
  </si>
  <si>
    <t>Dapat Memunculkan Login Dan Password</t>
  </si>
  <si>
    <t>Dapat Memiliki Hak Akses</t>
  </si>
  <si>
    <t>Dapat Mengetahui Kesalahan Pada Label Barcode</t>
  </si>
  <si>
    <t>Dapat Memunculkan Master Barang</t>
  </si>
  <si>
    <t>Dapat Memunculkan Stock Barang</t>
  </si>
  <si>
    <t>Dapat Memunculkan Laporan</t>
  </si>
  <si>
    <t>Dapat Menampilkan Qty</t>
  </si>
  <si>
    <t>Dapat Memberikan Tanda Peringatan</t>
  </si>
  <si>
    <t>Dapat Membaca Barcode Dengan Cepat</t>
  </si>
  <si>
    <t>Dapat Mengindentifikasi Kode Barcode</t>
  </si>
  <si>
    <t>Dapat Menampilkan Jumlah Produksi Yang OK</t>
  </si>
  <si>
    <r>
      <rPr>
        <sz val="12"/>
        <rFont val="Times New Roman"/>
        <charset val="134"/>
      </rPr>
      <t xml:space="preserve">Dapat Menampilkan Jumlah Produksi Yang </t>
    </r>
    <r>
      <rPr>
        <i/>
        <sz val="12"/>
        <rFont val="Times New Roman"/>
        <charset val="134"/>
      </rPr>
      <t>No Good</t>
    </r>
    <r>
      <rPr>
        <sz val="12"/>
        <rFont val="Times New Roman"/>
        <charset val="134"/>
      </rPr>
      <t xml:space="preserve"> (NG)</t>
    </r>
  </si>
  <si>
    <t>Dapat Mengurangi Kesalahan Pada Barcode Box</t>
  </si>
  <si>
    <r>
      <rPr>
        <sz val="12"/>
        <rFont val="Times New Roman"/>
        <charset val="134"/>
      </rPr>
      <t xml:space="preserve">Dapat Memisahkan Barcode Yang </t>
    </r>
    <r>
      <rPr>
        <i/>
        <sz val="12"/>
        <rFont val="Times New Roman"/>
        <charset val="134"/>
      </rPr>
      <t>No Good</t>
    </r>
    <r>
      <rPr>
        <sz val="12"/>
        <rFont val="Times New Roman"/>
        <charset val="134"/>
      </rPr>
      <t xml:space="preserve"> (NG)</t>
    </r>
  </si>
  <si>
    <t>NON FUNCTIONAL</t>
  </si>
  <si>
    <t>User Ingin Aplikasi Mudah Digunakann</t>
  </si>
  <si>
    <t>Dapat Bekerja Secara Otomatis</t>
  </si>
  <si>
    <t>Dapat Menggunakan VB.NET Visual Studio 2012</t>
  </si>
  <si>
    <r>
      <rPr>
        <sz val="12"/>
        <rFont val="Times New Roman"/>
        <charset val="134"/>
      </rPr>
      <t xml:space="preserve">SQL Server Sebagai </t>
    </r>
    <r>
      <rPr>
        <i/>
        <sz val="12"/>
        <rFont val="Times New Roman"/>
        <charset val="134"/>
      </rPr>
      <t>Database</t>
    </r>
  </si>
  <si>
    <t>Windows XP Sebagai Sistem Operasi</t>
  </si>
  <si>
    <t>Bahasa C</t>
  </si>
  <si>
    <t>Arduino DFR Duino Uno</t>
  </si>
  <si>
    <t>Arduino Uno</t>
  </si>
  <si>
    <t>Pendorong / Pneumatic</t>
  </si>
  <si>
    <t>Buzzer</t>
  </si>
  <si>
    <t>Relay</t>
  </si>
  <si>
    <r>
      <rPr>
        <i/>
        <sz val="12"/>
        <rFont val="Times New Roman"/>
        <charset val="134"/>
      </rPr>
      <t>Barcode Scanner</t>
    </r>
    <r>
      <rPr>
        <sz val="12"/>
        <rFont val="Times New Roman"/>
        <charset val="134"/>
      </rPr>
      <t xml:space="preserve"> Honeywell</t>
    </r>
  </si>
  <si>
    <t>PC DUALCORE</t>
  </si>
  <si>
    <t>ELISITASI TAHAP II</t>
  </si>
  <si>
    <t>KETERANGAN</t>
  </si>
  <si>
    <t>M</t>
  </si>
  <si>
    <t>D</t>
  </si>
  <si>
    <t>I</t>
  </si>
  <si>
    <t>√</t>
  </si>
  <si>
    <t>Keterangan</t>
  </si>
  <si>
    <t>= Mandatory</t>
  </si>
  <si>
    <t>= Desirable</t>
  </si>
  <si>
    <t>= Nessential</t>
  </si>
  <si>
    <t>ELISITASI TAHAP III</t>
  </si>
  <si>
    <t>T</t>
  </si>
  <si>
    <t>O</t>
  </si>
  <si>
    <t>E</t>
  </si>
  <si>
    <t>L</t>
  </si>
  <si>
    <t>H</t>
  </si>
  <si>
    <t>= Technical</t>
  </si>
  <si>
    <t>= Operational</t>
  </si>
  <si>
    <t>= Economic</t>
  </si>
  <si>
    <t>= Low</t>
  </si>
  <si>
    <t>= Midle</t>
  </si>
  <si>
    <t>= High</t>
  </si>
  <si>
    <t>ELISITASI FINAL</t>
  </si>
  <si>
    <t>No.</t>
  </si>
  <si>
    <r>
      <t xml:space="preserve">Uraian Kuisioner Pernyataan Implementasi Penggunaan </t>
    </r>
    <r>
      <rPr>
        <b/>
        <i/>
        <sz val="10"/>
        <rFont val="Helvetica LT Std Cond"/>
        <charset val="134"/>
      </rPr>
      <t>Auto Scaner Barcode</t>
    </r>
    <r>
      <rPr>
        <b/>
        <sz val="10"/>
        <rFont val="Helvetica LT Std Cond"/>
        <charset val="134"/>
      </rPr>
      <t xml:space="preserve"> pada</t>
    </r>
    <r>
      <rPr>
        <b/>
        <i/>
        <sz val="10"/>
        <rFont val="Helvetica LT Std Cond"/>
        <charset val="134"/>
      </rPr>
      <t xml:space="preserve"> Inner Box </t>
    </r>
    <r>
      <rPr>
        <b/>
        <sz val="10"/>
        <rFont val="Helvetica LT Std Cond"/>
        <charset val="134"/>
      </rPr>
      <t>(Kemasan Produk)</t>
    </r>
  </si>
  <si>
    <t>Simbol</t>
  </si>
  <si>
    <r>
      <t xml:space="preserve">Dapat Mengetahui Kesalahan Pada </t>
    </r>
    <r>
      <rPr>
        <i/>
        <sz val="10"/>
        <rFont val="Helvetica LT Std Cond"/>
        <charset val="134"/>
      </rPr>
      <t>Label Barcode</t>
    </r>
  </si>
  <si>
    <t>P1</t>
  </si>
  <si>
    <r>
      <t xml:space="preserve">Dapat Memunculkan Master Barang dan Memunculkan </t>
    </r>
    <r>
      <rPr>
        <i/>
        <sz val="10"/>
        <rFont val="Helvetica LT Std Cond"/>
        <charset val="134"/>
      </rPr>
      <t>Stock</t>
    </r>
    <r>
      <rPr>
        <sz val="10"/>
        <rFont val="Helvetica LT Std Cond"/>
        <charset val="134"/>
      </rPr>
      <t xml:space="preserve"> Barang</t>
    </r>
  </si>
  <si>
    <t>P2</t>
  </si>
  <si>
    <r>
      <t xml:space="preserve">Dapat Memunculkan Laporan dan Menampilkan </t>
    </r>
    <r>
      <rPr>
        <i/>
        <sz val="10"/>
        <rFont val="Helvetica LT Std Cond"/>
        <charset val="134"/>
      </rPr>
      <t>Qty</t>
    </r>
  </si>
  <si>
    <t>P3</t>
  </si>
  <si>
    <r>
      <t xml:space="preserve">Dapat Memberikan Tanda Peringatan Apabila ada Kesalahan </t>
    </r>
    <r>
      <rPr>
        <i/>
        <sz val="10"/>
        <rFont val="Helvetica LT Std Cond"/>
        <charset val="134"/>
      </rPr>
      <t>Barcode</t>
    </r>
  </si>
  <si>
    <t>P4</t>
  </si>
  <si>
    <r>
      <t xml:space="preserve">Dapat Membaca </t>
    </r>
    <r>
      <rPr>
        <i/>
        <sz val="10"/>
        <rFont val="Helvetica LT Std Cond"/>
        <charset val="134"/>
      </rPr>
      <t>Barcode</t>
    </r>
    <r>
      <rPr>
        <sz val="10"/>
        <rFont val="Helvetica LT Std Cond"/>
        <charset val="134"/>
      </rPr>
      <t xml:space="preserve"> Dengan Cepat</t>
    </r>
  </si>
  <si>
    <t>P5</t>
  </si>
  <si>
    <r>
      <t xml:space="preserve">Dapat Mengindentifikasi Kode </t>
    </r>
    <r>
      <rPr>
        <i/>
        <sz val="10"/>
        <rFont val="Helvetica LT Std Cond"/>
        <charset val="134"/>
      </rPr>
      <t>Barcode</t>
    </r>
  </si>
  <si>
    <t>P6</t>
  </si>
  <si>
    <r>
      <t xml:space="preserve">Dapat Menampilkan Jumlah Produksi Yang </t>
    </r>
    <r>
      <rPr>
        <i/>
        <sz val="10"/>
        <rFont val="Helvetica LT Std Cond"/>
        <charset val="134"/>
      </rPr>
      <t>OK</t>
    </r>
  </si>
  <si>
    <t>P7</t>
  </si>
  <si>
    <r>
      <t xml:space="preserve">Dapat Menampilkan Jumlah Produksi Yang </t>
    </r>
    <r>
      <rPr>
        <i/>
        <sz val="10"/>
        <rFont val="Helvetica LT Std Cond"/>
        <charset val="134"/>
      </rPr>
      <t>No Good</t>
    </r>
    <r>
      <rPr>
        <sz val="10"/>
        <rFont val="Helvetica LT Std Cond"/>
        <charset val="134"/>
      </rPr>
      <t xml:space="preserve"> (NG)</t>
    </r>
  </si>
  <si>
    <t>P8</t>
  </si>
  <si>
    <r>
      <t xml:space="preserve">Dapat Mengurangi Kesalahan Pada Barcode </t>
    </r>
    <r>
      <rPr>
        <i/>
        <sz val="10"/>
        <rFont val="Helvetica LT Std Cond"/>
        <charset val="134"/>
      </rPr>
      <t>Inner Box</t>
    </r>
  </si>
  <si>
    <t>P9</t>
  </si>
  <si>
    <r>
      <t xml:space="preserve">Dapat Memisahkan </t>
    </r>
    <r>
      <rPr>
        <i/>
        <sz val="10"/>
        <rFont val="Helvetica LT Std Cond"/>
        <charset val="134"/>
      </rPr>
      <t>Barcode</t>
    </r>
    <r>
      <rPr>
        <sz val="10"/>
        <rFont val="Helvetica LT Std Cond"/>
        <charset val="134"/>
      </rPr>
      <t xml:space="preserve"> Yang </t>
    </r>
    <r>
      <rPr>
        <i/>
        <sz val="10"/>
        <rFont val="Helvetica LT Std Cond"/>
        <charset val="134"/>
      </rPr>
      <t>No Good</t>
    </r>
    <r>
      <rPr>
        <sz val="10"/>
        <rFont val="Helvetica LT Std Cond"/>
        <charset val="134"/>
      </rPr>
      <t xml:space="preserve"> (NG) Secara Otomatis</t>
    </r>
  </si>
  <si>
    <t>P10</t>
  </si>
  <si>
    <r>
      <rPr>
        <sz val="12"/>
        <rFont val="Times New Roman"/>
        <charset val="134"/>
      </rPr>
      <t xml:space="preserve">ANALYSIS VALIDITAS DAN RELIABILITAS PENGGUNAAN </t>
    </r>
    <r>
      <rPr>
        <i/>
        <sz val="12"/>
        <rFont val="Times New Roman"/>
        <charset val="134"/>
      </rPr>
      <t>AUTO SCANER BARCODE</t>
    </r>
    <r>
      <rPr>
        <sz val="12"/>
        <rFont val="Times New Roman"/>
        <charset val="134"/>
      </rPr>
      <t xml:space="preserve"> PADA </t>
    </r>
    <r>
      <rPr>
        <i/>
        <sz val="12"/>
        <rFont val="Times New Roman"/>
        <charset val="134"/>
      </rPr>
      <t xml:space="preserve">INNER BOX </t>
    </r>
    <r>
      <rPr>
        <sz val="12"/>
        <rFont val="Times New Roman"/>
        <charset val="134"/>
      </rPr>
      <t xml:space="preserve">MENGGUNAKAN </t>
    </r>
    <r>
      <rPr>
        <i/>
        <sz val="12"/>
        <rFont val="Times New Roman"/>
        <charset val="134"/>
      </rPr>
      <t>SOFTWARE Statistical Programming Social Science (SPSS)</t>
    </r>
  </si>
  <si>
    <t>OPERATOR (OP)</t>
  </si>
  <si>
    <t>P1
(X)</t>
  </si>
  <si>
    <t>TOTAL
(Y)</t>
  </si>
  <si>
    <t>X²</t>
  </si>
  <si>
    <t>Y²</t>
  </si>
  <si>
    <t>XY</t>
  </si>
  <si>
    <t>OP1</t>
  </si>
  <si>
    <t>OP2</t>
  </si>
  <si>
    <t>OP3</t>
  </si>
  <si>
    <t>rxy =</t>
  </si>
  <si>
    <t xml:space="preserve"> (</t>
  </si>
  <si>
    <t>x</t>
  </si>
  <si>
    <t>)-(</t>
  </si>
  <si>
    <t>)(</t>
  </si>
  <si>
    <t>)</t>
  </si>
  <si>
    <t>OP4</t>
  </si>
  <si>
    <t>[</t>
  </si>
  <si>
    <t>-</t>
  </si>
  <si>
    <t>(</t>
  </si>
  <si>
    <t>² )</t>
  </si>
  <si>
    <t>][</t>
  </si>
  <si>
    <t>-(</t>
  </si>
  <si>
    <t>²)]</t>
  </si>
  <si>
    <t>OP5</t>
  </si>
  <si>
    <t>)-</t>
  </si>
  <si>
    <t>OP6</t>
  </si>
  <si>
    <t>OP7</t>
  </si>
  <si>
    <t>=</t>
  </si>
  <si>
    <t>OP8</t>
  </si>
  <si>
    <t>OP9</t>
  </si>
  <si>
    <t>OP10</t>
  </si>
  <si>
    <t>TOTAL</t>
  </si>
  <si>
    <t>(OP)</t>
  </si>
  <si>
    <t>P1²</t>
  </si>
  <si>
    <r>
      <rPr>
        <i/>
        <sz val="12"/>
        <rFont val="Times New Roman"/>
        <charset val="134"/>
      </rPr>
      <t>S²</t>
    </r>
    <r>
      <rPr>
        <sz val="12"/>
        <rFont val="Times New Roman"/>
        <charset val="134"/>
      </rPr>
      <t xml:space="preserve"> = </t>
    </r>
    <r>
      <rPr>
        <u/>
        <sz val="12"/>
        <rFont val="Times New Roman"/>
        <charset val="134"/>
      </rPr>
      <t>n</t>
    </r>
    <r>
      <rPr>
        <u/>
        <sz val="12"/>
        <rFont val="SimSun"/>
        <charset val="134"/>
      </rPr>
      <t>∑</t>
    </r>
    <r>
      <rPr>
        <u/>
        <sz val="12"/>
        <rFont val="Times New Roman"/>
        <charset val="134"/>
      </rPr>
      <t>X²-(</t>
    </r>
    <r>
      <rPr>
        <u/>
        <sz val="12"/>
        <rFont val="SimSun"/>
        <charset val="134"/>
      </rPr>
      <t>∑</t>
    </r>
    <r>
      <rPr>
        <u/>
        <sz val="12"/>
        <rFont val="Times New Roman"/>
        <charset val="134"/>
      </rPr>
      <t>X)²</t>
    </r>
  </si>
  <si>
    <t xml:space="preserve">             n (n-1)</t>
  </si>
  <si>
    <t>S² P1=</t>
  </si>
  <si>
    <t>)²</t>
  </si>
  <si>
    <t>P2
(X)</t>
  </si>
  <si>
    <t>S² P2=</t>
  </si>
  <si>
    <t>P3
(X)</t>
  </si>
  <si>
    <t>S² P3=</t>
  </si>
  <si>
    <t>P4
(X)</t>
  </si>
  <si>
    <t>S² P4=</t>
  </si>
  <si>
    <t>P5
(X)</t>
  </si>
  <si>
    <t>S² P5=</t>
  </si>
  <si>
    <t>P6
(X)</t>
  </si>
  <si>
    <t>S² P6=</t>
  </si>
  <si>
    <t>P7
(X)</t>
  </si>
  <si>
    <t>S² P7=</t>
  </si>
  <si>
    <t>P8
(X)</t>
  </si>
  <si>
    <t>S² P8=</t>
  </si>
  <si>
    <t>P9
(X)</t>
  </si>
  <si>
    <t>S² P9=</t>
  </si>
  <si>
    <t>P10
(X)</t>
  </si>
  <si>
    <t>S² P10=</t>
  </si>
  <si>
    <t>TOTAL
(X)</t>
  </si>
  <si>
    <t>TOTAL²</t>
  </si>
  <si>
    <t>﻿</t>
  </si>
  <si>
    <r>
      <rPr>
        <i/>
        <sz val="12"/>
        <rFont val="Times New Roman"/>
        <charset val="134"/>
      </rPr>
      <t xml:space="preserve"> S²</t>
    </r>
    <r>
      <rPr>
        <sz val="12"/>
        <rFont val="Times New Roman"/>
        <charset val="134"/>
      </rPr>
      <t xml:space="preserve"> = </t>
    </r>
    <r>
      <rPr>
        <u/>
        <sz val="12"/>
        <rFont val="Times New Roman"/>
        <charset val="134"/>
      </rPr>
      <t>n</t>
    </r>
    <r>
      <rPr>
        <u/>
        <sz val="12"/>
        <rFont val="SimSun"/>
        <charset val="134"/>
      </rPr>
      <t>∑</t>
    </r>
    <r>
      <rPr>
        <u/>
        <sz val="12"/>
        <rFont val="Times New Roman"/>
        <charset val="134"/>
      </rPr>
      <t>X²-(</t>
    </r>
    <r>
      <rPr>
        <u/>
        <sz val="12"/>
        <rFont val="SimSun"/>
        <charset val="134"/>
      </rPr>
      <t>∑</t>
    </r>
    <r>
      <rPr>
        <u/>
        <sz val="12"/>
        <rFont val="Times New Roman"/>
        <charset val="134"/>
      </rPr>
      <t>X)²</t>
    </r>
  </si>
  <si>
    <t>S² PTotal=</t>
  </si>
  <si>
    <t>ANALISA KEBUTUHAN IMPLEMENTASI PENGGUNAAN AUTO SCANER BARCODE PADA INNER BOX</t>
  </si>
  <si>
    <t>KUISIONER</t>
  </si>
  <si>
    <t>Variabel</t>
  </si>
  <si>
    <t>R Hitung</t>
  </si>
  <si>
    <t>R Tabel</t>
  </si>
  <si>
    <t>Tidak Valid</t>
  </si>
  <si>
    <t>Valid</t>
  </si>
  <si>
    <t>s²p1=</t>
  </si>
  <si>
    <t>s²Total=</t>
  </si>
  <si>
    <t>s²p2=</t>
  </si>
  <si>
    <t>s²p3=</t>
  </si>
  <si>
    <t>s²p4=</t>
  </si>
  <si>
    <t>CrAlpha =</t>
  </si>
  <si>
    <r>
      <rPr>
        <sz val="12"/>
        <rFont val="Times New Roman"/>
        <charset val="134"/>
      </rPr>
      <t xml:space="preserve">1 - </t>
    </r>
    <r>
      <rPr>
        <u/>
        <sz val="12"/>
        <rFont val="Times New Roman"/>
        <charset val="134"/>
      </rPr>
      <t>3,7</t>
    </r>
  </si>
  <si>
    <t>s²p5=</t>
  </si>
  <si>
    <t>10-1</t>
  </si>
  <si>
    <t>s²p6=</t>
  </si>
  <si>
    <t>s²p7=</t>
  </si>
  <si>
    <t>(3,7412)</t>
  </si>
  <si>
    <t>s²p8=</t>
  </si>
  <si>
    <t>s²p9=</t>
  </si>
  <si>
    <t>s²p10=</t>
  </si>
  <si>
    <t>(1,111) (3,7412) =</t>
  </si>
  <si>
    <t>s²p=∑=</t>
  </si>
  <si>
    <t>JAWABAN SCATTER DIAGRAM "X5"</t>
  </si>
  <si>
    <t>: X</t>
  </si>
  <si>
    <t>: Total Penilaian dari Responden (@25 Orang)</t>
  </si>
  <si>
    <t xml:space="preserve">  Y</t>
  </si>
  <si>
    <t>: Rata-rata Penilaian dari Responden</t>
  </si>
  <si>
    <t>1. LEMBAR DATA SCATTER DIAGRAM</t>
  </si>
  <si>
    <t>2. PERHITUNGAN KORELASI</t>
  </si>
  <si>
    <t>X</t>
  </si>
  <si>
    <t>Y</t>
  </si>
  <si>
    <r>
      <rPr>
        <b/>
        <sz val="12"/>
        <rFont val="Times New Roman"/>
        <charset val="0"/>
      </rPr>
      <t>X</t>
    </r>
    <r>
      <rPr>
        <b/>
        <vertAlign val="superscript"/>
        <sz val="12"/>
        <rFont val="Times New Roman"/>
        <charset val="0"/>
      </rPr>
      <t>2</t>
    </r>
  </si>
  <si>
    <r>
      <rPr>
        <b/>
        <sz val="12"/>
        <rFont val="Times New Roman"/>
        <charset val="0"/>
      </rPr>
      <t>Y</t>
    </r>
    <r>
      <rPr>
        <b/>
        <vertAlign val="superscript"/>
        <sz val="12"/>
        <rFont val="Times New Roman"/>
        <charset val="0"/>
      </rPr>
      <t>2</t>
    </r>
  </si>
  <si>
    <t>X.Y</t>
  </si>
  <si>
    <r>
      <rPr>
        <b/>
        <sz val="12"/>
        <rFont val="Garamond"/>
        <charset val="0"/>
      </rPr>
      <t xml:space="preserve">S(X.Y) </t>
    </r>
    <r>
      <rPr>
        <sz val="12"/>
        <rFont val="Garamond"/>
        <charset val="0"/>
      </rPr>
      <t>=</t>
    </r>
  </si>
  <si>
    <r>
      <rPr>
        <sz val="10"/>
        <rFont val="Symbol"/>
        <charset val="2"/>
      </rPr>
      <t xml:space="preserve">å </t>
    </r>
    <r>
      <rPr>
        <sz val="12"/>
        <rFont val="Garamond"/>
        <charset val="2"/>
      </rPr>
      <t>X.Y</t>
    </r>
  </si>
  <si>
    <r>
      <rPr>
        <sz val="10"/>
        <rFont val="Symbol"/>
        <charset val="2"/>
      </rPr>
      <t>å</t>
    </r>
    <r>
      <rPr>
        <sz val="10"/>
        <rFont val="Garamond"/>
        <charset val="0"/>
      </rPr>
      <t xml:space="preserve"> </t>
    </r>
    <r>
      <rPr>
        <sz val="12"/>
        <rFont val="Garamond"/>
        <charset val="0"/>
      </rPr>
      <t>X</t>
    </r>
  </si>
  <si>
    <t>.</t>
  </si>
  <si>
    <r>
      <rPr>
        <sz val="10"/>
        <rFont val="Symbol"/>
        <charset val="2"/>
      </rPr>
      <t>å</t>
    </r>
    <r>
      <rPr>
        <sz val="10"/>
        <rFont val="Garamond"/>
        <charset val="0"/>
      </rPr>
      <t xml:space="preserve"> </t>
    </r>
    <r>
      <rPr>
        <sz val="12"/>
        <rFont val="Garamond"/>
        <charset val="0"/>
      </rPr>
      <t>Y</t>
    </r>
  </si>
  <si>
    <t>n</t>
  </si>
  <si>
    <r>
      <rPr>
        <sz val="10"/>
        <rFont val="Garamond"/>
        <charset val="0"/>
      </rPr>
      <t>(</t>
    </r>
    <r>
      <rPr>
        <sz val="8"/>
        <rFont val="Symbol"/>
        <charset val="2"/>
      </rPr>
      <t>å</t>
    </r>
    <r>
      <rPr>
        <sz val="10"/>
        <rFont val="Garamond"/>
        <charset val="0"/>
      </rPr>
      <t xml:space="preserve"> </t>
    </r>
    <r>
      <rPr>
        <sz val="12"/>
        <rFont val="Garamond"/>
        <charset val="0"/>
      </rPr>
      <t>X)</t>
    </r>
    <r>
      <rPr>
        <vertAlign val="superscript"/>
        <sz val="12"/>
        <rFont val="Garamond"/>
        <charset val="0"/>
      </rPr>
      <t>2</t>
    </r>
  </si>
  <si>
    <r>
      <rPr>
        <b/>
        <sz val="12"/>
        <rFont val="Garamond"/>
        <charset val="0"/>
      </rPr>
      <t xml:space="preserve">S(X.X) </t>
    </r>
    <r>
      <rPr>
        <sz val="12"/>
        <rFont val="Garamond"/>
        <charset val="0"/>
      </rPr>
      <t>=</t>
    </r>
  </si>
  <si>
    <r>
      <rPr>
        <sz val="10"/>
        <rFont val="Symbol"/>
        <charset val="2"/>
      </rPr>
      <t xml:space="preserve">å </t>
    </r>
    <r>
      <rPr>
        <sz val="12"/>
        <rFont val="Garamond"/>
        <charset val="0"/>
      </rPr>
      <t>X</t>
    </r>
    <r>
      <rPr>
        <vertAlign val="superscript"/>
        <sz val="12"/>
        <rFont val="Garamond"/>
        <charset val="0"/>
      </rPr>
      <t>2</t>
    </r>
  </si>
  <si>
    <r>
      <rPr>
        <sz val="10"/>
        <rFont val="Garamond"/>
        <charset val="0"/>
      </rPr>
      <t>)</t>
    </r>
    <r>
      <rPr>
        <vertAlign val="superscript"/>
        <sz val="10"/>
        <rFont val="Garamond"/>
        <charset val="0"/>
      </rPr>
      <t>2</t>
    </r>
  </si>
  <si>
    <r>
      <rPr>
        <sz val="10"/>
        <rFont val="Garamond"/>
        <charset val="0"/>
      </rPr>
      <t>(</t>
    </r>
    <r>
      <rPr>
        <sz val="8"/>
        <rFont val="Symbol"/>
        <charset val="2"/>
      </rPr>
      <t>å</t>
    </r>
    <r>
      <rPr>
        <sz val="10"/>
        <rFont val="Garamond"/>
        <charset val="0"/>
      </rPr>
      <t xml:space="preserve"> </t>
    </r>
    <r>
      <rPr>
        <sz val="12"/>
        <rFont val="Garamond"/>
        <charset val="0"/>
      </rPr>
      <t>Y)</t>
    </r>
    <r>
      <rPr>
        <vertAlign val="superscript"/>
        <sz val="12"/>
        <rFont val="Garamond"/>
        <charset val="0"/>
      </rPr>
      <t>2</t>
    </r>
  </si>
  <si>
    <r>
      <rPr>
        <b/>
        <sz val="12"/>
        <rFont val="Garamond"/>
        <charset val="0"/>
      </rPr>
      <t xml:space="preserve">S(Y.Y) </t>
    </r>
    <r>
      <rPr>
        <sz val="12"/>
        <rFont val="Garamond"/>
        <charset val="0"/>
      </rPr>
      <t>=</t>
    </r>
  </si>
  <si>
    <r>
      <rPr>
        <sz val="10"/>
        <rFont val="Symbol"/>
        <charset val="2"/>
      </rPr>
      <t xml:space="preserve">å </t>
    </r>
    <r>
      <rPr>
        <sz val="12"/>
        <rFont val="Garamond"/>
        <charset val="0"/>
      </rPr>
      <t>Y</t>
    </r>
    <r>
      <rPr>
        <vertAlign val="superscript"/>
        <sz val="12"/>
        <rFont val="Garamond"/>
        <charset val="0"/>
      </rPr>
      <t>2</t>
    </r>
  </si>
  <si>
    <t>∑</t>
  </si>
  <si>
    <r>
      <rPr>
        <sz val="20"/>
        <rFont val="Garamond"/>
        <charset val="0"/>
      </rPr>
      <t>r</t>
    </r>
    <r>
      <rPr>
        <sz val="10"/>
        <rFont val="Garamond"/>
        <charset val="0"/>
      </rPr>
      <t xml:space="preserve"> =</t>
    </r>
  </si>
  <si>
    <t>S(X.Y)</t>
  </si>
  <si>
    <t>S(X.X).S(Y.Y).</t>
  </si>
  <si>
    <t>3. SCATTER DIAGRAM</t>
  </si>
  <si>
    <t>Total Penilaian dari Responden 
(@25 Orang)</t>
  </si>
  <si>
    <r>
      <rPr>
        <sz val="20"/>
        <rFont val="Garamond"/>
        <charset val="0"/>
      </rPr>
      <t>r</t>
    </r>
    <r>
      <rPr>
        <vertAlign val="superscript"/>
        <sz val="12"/>
        <rFont val="Garamond"/>
        <charset val="0"/>
      </rPr>
      <t>2</t>
    </r>
    <r>
      <rPr>
        <sz val="10"/>
        <rFont val="Garamond"/>
        <charset val="0"/>
      </rPr>
      <t xml:space="preserve"> =</t>
    </r>
  </si>
  <si>
    <t>Rata-rata Penilaian dari Responden</t>
  </si>
  <si>
    <t>RATA-RATA</t>
  </si>
  <si>
    <t>OP.1</t>
  </si>
  <si>
    <t>OP.2</t>
  </si>
  <si>
    <t>OP.3</t>
  </si>
  <si>
    <t>OP.4</t>
  </si>
  <si>
    <t>OP.5</t>
  </si>
  <si>
    <t>OP.6</t>
  </si>
  <si>
    <t>OP.7</t>
  </si>
  <si>
    <t>OP.8</t>
  </si>
  <si>
    <t>OP.9</t>
  </si>
  <si>
    <t>OP.10</t>
  </si>
  <si>
    <t>AVG</t>
  </si>
  <si>
    <t>Pendorong / Pneumatic, Buzzer, Relay berfungsi</t>
  </si>
  <si>
    <t>Analysis Validitas dan Reliabilitas Penggunaan Auto Scaner Barcode pada Inner Box</t>
  </si>
  <si>
    <t>OP.11</t>
  </si>
  <si>
    <t>OP.12</t>
  </si>
  <si>
    <t>OP.13</t>
  </si>
  <si>
    <t>OP.14</t>
  </si>
  <si>
    <t>OP.15</t>
  </si>
  <si>
    <t>OP.16</t>
  </si>
  <si>
    <t>OP.17</t>
  </si>
  <si>
    <t>OP.18</t>
  </si>
  <si>
    <t>OP.19</t>
  </si>
  <si>
    <t>OP.20</t>
  </si>
  <si>
    <t>OP.21</t>
  </si>
  <si>
    <t>OP.22</t>
  </si>
  <si>
    <t>OP.23</t>
  </si>
  <si>
    <t>OP.24</t>
  </si>
  <si>
    <t>OP.25</t>
  </si>
  <si>
    <t>Dapat Memunculkan Master Barang dan Memunculkan Stock Barang</t>
  </si>
  <si>
    <t>Dapat Memunculkan Laporan dan Menampilkan Qty</t>
  </si>
  <si>
    <t>Dapat Memberikan Tanda Peringatan Apabila ada Kesalahan Barcode</t>
  </si>
  <si>
    <t>FORMULIR</t>
  </si>
  <si>
    <t>WAWANCARA</t>
  </si>
  <si>
    <t>PERTANYAAN</t>
  </si>
  <si>
    <t>JAWABAN</t>
  </si>
  <si>
    <t>Selamat Pagi Pak</t>
  </si>
  <si>
    <t>Pagi</t>
  </si>
  <si>
    <t>Boleh Saya Mengajukan Peretanyaan</t>
  </si>
  <si>
    <t>Boleh</t>
  </si>
  <si>
    <t>Nama Bapak</t>
  </si>
  <si>
    <t>Hasanuddin</t>
  </si>
  <si>
    <t>Jabatan</t>
  </si>
  <si>
    <t>Staff Produksi</t>
  </si>
  <si>
    <t>Kebutuhan Apa Yang Anda Inginkan Saat Ini</t>
  </si>
  <si>
    <t>Untuk Line Printing</t>
  </si>
  <si>
    <t>Kalau Boleh Tau Kenapa Di Line Printing</t>
  </si>
  <si>
    <t>Sering Terjadi Kesalahan Pada Label Barcode</t>
  </si>
  <si>
    <t>Apakah Sebelumnya Sudah Ada Sistem Atau Aplikasi</t>
  </si>
  <si>
    <t>Ada Tapi Tidak Maksimal</t>
  </si>
  <si>
    <t>Belum Maksimal Bagaimana Yang Dimaksud</t>
  </si>
  <si>
    <t>Barcode Scanner Sudah Ada Akan Tetapi Masih Saja Ada Yang Terlewatkan</t>
  </si>
  <si>
    <t>Apa Yang Diharapkan Tentang Program Baru Ini</t>
  </si>
  <si>
    <t>Dapat Memberikan Tanda Atau Isyarat Jika Tidak Sesuai Dengan Produksi</t>
  </si>
  <si>
    <t>Dapat Memisahkan Barcode Yang Tidak Sesuai</t>
  </si>
  <si>
    <t>Dapat Menampilkan QTY Produksi</t>
  </si>
  <si>
    <r>
      <rPr>
        <sz val="12"/>
        <rFont val="Times New Roman"/>
        <charset val="134"/>
      </rPr>
      <t>Dapat Menampilkan QTY</t>
    </r>
    <r>
      <rPr>
        <i/>
        <sz val="12"/>
        <rFont val="Times New Roman"/>
        <charset val="134"/>
      </rPr>
      <t xml:space="preserve"> No Good</t>
    </r>
    <r>
      <rPr>
        <sz val="12"/>
        <rFont val="Times New Roman"/>
        <charset val="134"/>
      </rPr>
      <t xml:space="preserve"> (NG)</t>
    </r>
  </si>
  <si>
    <t>Dapat Melihat Laporan Produksi</t>
  </si>
  <si>
    <t>Ada Berapa Line Di Printing</t>
  </si>
  <si>
    <t>3 Line</t>
  </si>
  <si>
    <t>Apakah Semua Line Harus Di Terapkan</t>
  </si>
  <si>
    <t>Ya, Akan Tetapi Periotas 1 Line Dahulu</t>
  </si>
  <si>
    <t>Seberapa Pentingkah Program Ini</t>
  </si>
  <si>
    <r>
      <rPr>
        <sz val="12"/>
        <rFont val="Times New Roman"/>
        <charset val="134"/>
      </rPr>
      <t xml:space="preserve">Penting Sekali, Karena dapat Menhindari </t>
    </r>
    <r>
      <rPr>
        <i/>
        <sz val="12"/>
        <rFont val="Times New Roman"/>
        <charset val="134"/>
      </rPr>
      <t>Claim</t>
    </r>
    <r>
      <rPr>
        <sz val="12"/>
        <rFont val="Times New Roman"/>
        <charset val="134"/>
      </rPr>
      <t xml:space="preserve"> Dari </t>
    </r>
    <r>
      <rPr>
        <i/>
        <sz val="12"/>
        <rFont val="Times New Roman"/>
        <charset val="134"/>
      </rPr>
      <t>Custumer</t>
    </r>
    <r>
      <rPr>
        <sz val="12"/>
        <rFont val="Times New Roman"/>
        <charset val="134"/>
      </rPr>
      <t xml:space="preserve">, Disamping Itu juga Sebagai Alat Identitas </t>
    </r>
    <r>
      <rPr>
        <i/>
        <sz val="12"/>
        <rFont val="Times New Roman"/>
        <charset val="134"/>
      </rPr>
      <t>Part</t>
    </r>
    <r>
      <rPr>
        <sz val="12"/>
        <rFont val="Times New Roman"/>
        <charset val="134"/>
      </rPr>
      <t xml:space="preserve"> Yang Kita Kirim Ke </t>
    </r>
    <r>
      <rPr>
        <i/>
        <sz val="12"/>
        <rFont val="Times New Roman"/>
        <charset val="134"/>
      </rPr>
      <t>Custumer</t>
    </r>
  </si>
  <si>
    <t>Ada Lagi Pak</t>
  </si>
  <si>
    <t>Mudah Digunakan</t>
  </si>
</sst>
</file>

<file path=xl/styles.xml><?xml version="1.0" encoding="utf-8"?>
<styleSheet xmlns="http://schemas.openxmlformats.org/spreadsheetml/2006/main">
  <numFmts count="10">
    <numFmt numFmtId="176" formatCode="_(&quot;Rp&quot;* #,##0_);_(&quot;Rp&quot;* \(#,##0\);_(&quot;Rp&quot;* &quot;-&quot;_);_(@_)"/>
    <numFmt numFmtId="177" formatCode="_(* #,##0.00_);_(* \(#,##0.00\);_(* &quot;-&quot;??_);_(@_)"/>
    <numFmt numFmtId="178" formatCode="_(* #,##0_);_(* \(#,##0\);_(* &quot;-&quot;_);_(@_)"/>
    <numFmt numFmtId="179" formatCode="_(&quot;Rp&quot;* #,##0.00_);_(&quot;Rp&quot;* \(#,##0.00\);_(&quot;Rp&quot;* &quot;-&quot;??_);_(@_)"/>
    <numFmt numFmtId="180" formatCode="0.0"/>
    <numFmt numFmtId="181" formatCode="0.0_);\(0.0\)"/>
    <numFmt numFmtId="182" formatCode="0_);\(0\)"/>
    <numFmt numFmtId="183" formatCode="0.000_ "/>
    <numFmt numFmtId="184" formatCode="dd\-mmm"/>
    <numFmt numFmtId="185" formatCode="0.0000_ "/>
  </numFmts>
  <fonts count="54">
    <font>
      <sz val="12"/>
      <name val="Calibri"/>
      <charset val="134"/>
    </font>
    <font>
      <b/>
      <sz val="16"/>
      <name val="Times New Roman"/>
      <charset val="134"/>
    </font>
    <font>
      <sz val="12"/>
      <name val="Times New Roman"/>
      <charset val="134"/>
    </font>
    <font>
      <b/>
      <sz val="14"/>
      <name val="Times New Roman"/>
      <charset val="134"/>
    </font>
    <font>
      <b/>
      <i/>
      <sz val="12"/>
      <name val="Times New Roman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b/>
      <i/>
      <sz val="14"/>
      <name val="Times New Roman"/>
      <charset val="134"/>
    </font>
    <font>
      <b/>
      <sz val="14"/>
      <name val="Calibri"/>
      <charset val="134"/>
    </font>
    <font>
      <sz val="12"/>
      <name val="Times New Roman"/>
      <charset val="0"/>
    </font>
    <font>
      <sz val="10"/>
      <name val="Garamond"/>
      <charset val="0"/>
    </font>
    <font>
      <sz val="12"/>
      <name val="Garamond"/>
      <charset val="0"/>
    </font>
    <font>
      <b/>
      <sz val="12"/>
      <name val="Times New Roman"/>
      <charset val="0"/>
    </font>
    <font>
      <sz val="12"/>
      <color indexed="8"/>
      <name val="Times New Roman"/>
      <charset val="0"/>
    </font>
    <font>
      <b/>
      <sz val="12"/>
      <name val="Times New Roman"/>
      <charset val="2"/>
    </font>
    <font>
      <sz val="20"/>
      <name val="Garamond"/>
      <charset val="0"/>
    </font>
    <font>
      <b/>
      <sz val="12"/>
      <name val="Garamond"/>
      <charset val="0"/>
    </font>
    <font>
      <sz val="10"/>
      <name val="Symbol"/>
      <charset val="2"/>
    </font>
    <font>
      <sz val="12"/>
      <name val="Arial"/>
      <charset val="0"/>
    </font>
    <font>
      <sz val="16"/>
      <name val="Garamond"/>
      <charset val="0"/>
    </font>
    <font>
      <i/>
      <sz val="12"/>
      <name val="Times New Roman"/>
      <charset val="134"/>
    </font>
    <font>
      <sz val="12"/>
      <name val="Arial"/>
      <charset val="134"/>
    </font>
    <font>
      <b/>
      <sz val="10"/>
      <name val="Helvetica LT Std Cond"/>
      <charset val="134"/>
    </font>
    <font>
      <sz val="10"/>
      <name val="Helvetica LT Std Cond"/>
      <charset val="134"/>
    </font>
    <font>
      <b/>
      <sz val="12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134"/>
    </font>
    <font>
      <b/>
      <sz val="11"/>
      <color indexed="9"/>
      <name val="Calibri"/>
      <charset val="134"/>
    </font>
    <font>
      <b/>
      <sz val="13"/>
      <color indexed="54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indexed="9"/>
      <name val="Calibri"/>
      <charset val="134"/>
    </font>
    <font>
      <sz val="11"/>
      <color indexed="10"/>
      <name val="Calibri"/>
      <charset val="134"/>
    </font>
    <font>
      <sz val="18"/>
      <color indexed="54"/>
      <name val="Calibri Light"/>
      <charset val="134"/>
    </font>
    <font>
      <i/>
      <sz val="11"/>
      <color indexed="23"/>
      <name val="Calibri"/>
      <charset val="134"/>
    </font>
    <font>
      <b/>
      <sz val="15"/>
      <color indexed="54"/>
      <name val="Calibri"/>
      <charset val="134"/>
    </font>
    <font>
      <b/>
      <sz val="11"/>
      <color indexed="54"/>
      <name val="Calibri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b/>
      <vertAlign val="superscript"/>
      <sz val="12"/>
      <name val="Times New Roman"/>
      <charset val="0"/>
    </font>
    <font>
      <sz val="12"/>
      <name val="Garamond"/>
      <charset val="2"/>
    </font>
    <font>
      <sz val="8"/>
      <name val="Symbol"/>
      <charset val="2"/>
    </font>
    <font>
      <vertAlign val="superscript"/>
      <sz val="12"/>
      <name val="Garamond"/>
      <charset val="0"/>
    </font>
    <font>
      <vertAlign val="superscript"/>
      <sz val="10"/>
      <name val="Garamond"/>
      <charset val="0"/>
    </font>
    <font>
      <u/>
      <sz val="12"/>
      <name val="Times New Roman"/>
      <charset val="134"/>
    </font>
    <font>
      <u/>
      <sz val="12"/>
      <name val="SimSun"/>
      <charset val="134"/>
    </font>
    <font>
      <b/>
      <i/>
      <sz val="10"/>
      <name val="Helvetica LT Std Cond"/>
      <charset val="134"/>
    </font>
    <font>
      <i/>
      <sz val="10"/>
      <name val="Helvetica LT Std Cond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27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7E7D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27" fillId="9" borderId="0" applyNumberFormat="0" applyBorder="0" applyAlignment="0" applyProtection="0"/>
    <xf numFmtId="177" fontId="25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10" borderId="27" applyNumberFormat="0" applyAlignment="0" applyProtection="0"/>
    <xf numFmtId="0" fontId="29" fillId="0" borderId="28" applyNumberFormat="0" applyFill="0" applyAlignment="0" applyProtection="0"/>
    <xf numFmtId="0" fontId="0" fillId="12" borderId="29" applyNumberFormat="0" applyFont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/>
    <xf numFmtId="0" fontId="32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37" fillId="13" borderId="32" applyNumberFormat="0" applyAlignment="0" applyProtection="0"/>
    <xf numFmtId="0" fontId="31" fillId="2" borderId="0" applyNumberFormat="0" applyBorder="0" applyAlignment="0" applyProtection="0"/>
    <xf numFmtId="0" fontId="38" fillId="14" borderId="0" applyNumberFormat="0" applyBorder="0" applyAlignment="0" applyProtection="0"/>
    <xf numFmtId="0" fontId="39" fillId="2" borderId="33" applyNumberFormat="0" applyAlignment="0" applyProtection="0"/>
    <xf numFmtId="0" fontId="27" fillId="18" borderId="0" applyNumberFormat="0" applyBorder="0" applyAlignment="0" applyProtection="0"/>
    <xf numFmtId="0" fontId="40" fillId="2" borderId="32" applyNumberFormat="0" applyAlignment="0" applyProtection="0"/>
    <xf numFmtId="0" fontId="41" fillId="0" borderId="34" applyNumberFormat="0" applyFill="0" applyAlignment="0" applyProtection="0"/>
    <xf numFmtId="0" fontId="42" fillId="0" borderId="35" applyNumberFormat="0" applyFill="0" applyAlignment="0" applyProtection="0"/>
    <xf numFmtId="0" fontId="43" fillId="20" borderId="0" applyNumberFormat="0" applyBorder="0" applyAlignment="0" applyProtection="0"/>
    <xf numFmtId="0" fontId="44" fillId="11" borderId="0" applyNumberFormat="0" applyBorder="0" applyAlignment="0" applyProtection="0"/>
    <xf numFmtId="0" fontId="31" fillId="17" borderId="0" applyNumberFormat="0" applyBorder="0" applyAlignment="0" applyProtection="0"/>
    <xf numFmtId="0" fontId="27" fillId="16" borderId="0" applyNumberFormat="0" applyBorder="0" applyAlignment="0" applyProtection="0"/>
    <xf numFmtId="0" fontId="31" fillId="9" borderId="0" applyNumberFormat="0" applyBorder="0" applyAlignment="0" applyProtection="0"/>
    <xf numFmtId="0" fontId="31" fillId="19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27" fillId="22" borderId="0" applyNumberFormat="0" applyBorder="0" applyAlignment="0" applyProtection="0"/>
    <xf numFmtId="0" fontId="31" fillId="23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31" fillId="21" borderId="0" applyNumberFormat="0" applyBorder="0" applyAlignment="0" applyProtection="0"/>
    <xf numFmtId="0" fontId="27" fillId="9" borderId="0" applyNumberFormat="0" applyBorder="0" applyAlignment="0" applyProtection="0"/>
    <xf numFmtId="0" fontId="31" fillId="17" borderId="0" applyNumberFormat="0" applyBorder="0" applyAlignment="0" applyProtection="0"/>
    <xf numFmtId="0" fontId="31" fillId="15" borderId="0" applyNumberFormat="0" applyBorder="0" applyAlignment="0" applyProtection="0"/>
    <xf numFmtId="0" fontId="27" fillId="11" borderId="0" applyNumberFormat="0" applyBorder="0" applyAlignment="0" applyProtection="0"/>
    <xf numFmtId="0" fontId="31" fillId="15" borderId="0" applyNumberFormat="0" applyBorder="0" applyAlignment="0" applyProtection="0"/>
  </cellStyleXfs>
  <cellXfs count="2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2" borderId="1" xfId="0" applyNumberFormat="1" applyFont="1" applyFill="1" applyBorder="1">
      <alignment vertical="center"/>
    </xf>
    <xf numFmtId="0" fontId="2" fillId="2" borderId="11" xfId="0" applyNumberFormat="1" applyFont="1" applyFill="1" applyBorder="1">
      <alignment vertical="center"/>
    </xf>
    <xf numFmtId="0" fontId="2" fillId="2" borderId="12" xfId="0" applyNumberFormat="1" applyFont="1" applyFill="1" applyBorder="1">
      <alignment vertical="center"/>
    </xf>
    <xf numFmtId="0" fontId="2" fillId="2" borderId="9" xfId="0" applyNumberFormat="1" applyFont="1" applyFill="1" applyBorder="1">
      <alignment vertical="center"/>
    </xf>
    <xf numFmtId="0" fontId="2" fillId="2" borderId="13" xfId="0" applyNumberFormat="1" applyFont="1" applyFill="1" applyBorder="1">
      <alignment vertical="center"/>
    </xf>
    <xf numFmtId="0" fontId="2" fillId="2" borderId="14" xfId="0" applyNumberFormat="1" applyFont="1" applyFill="1" applyBorder="1">
      <alignment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" xfId="0" applyNumberFormat="1" applyFont="1" applyFill="1" applyBorder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3" fillId="4" borderId="2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15" xfId="0" applyNumberFormat="1" applyFill="1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NumberFormat="1" applyFill="1" applyBorder="1">
      <alignment vertical="center"/>
    </xf>
    <xf numFmtId="0" fontId="0" fillId="0" borderId="13" xfId="0" applyNumberFormat="1" applyFill="1" applyBorder="1" applyAlignme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8" fillId="5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top"/>
    </xf>
    <xf numFmtId="0" fontId="11" fillId="0" borderId="1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 vertical="top"/>
    </xf>
    <xf numFmtId="0" fontId="11" fillId="0" borderId="0" xfId="0" applyFont="1" applyFill="1" applyAlignment="1">
      <alignment horizontal="left" vertical="center"/>
    </xf>
    <xf numFmtId="181" fontId="11" fillId="0" borderId="0" xfId="0" applyNumberFormat="1" applyFont="1" applyFill="1" applyBorder="1" applyAlignment="1">
      <alignment horizontal="right"/>
    </xf>
    <xf numFmtId="180" fontId="11" fillId="0" borderId="0" xfId="0" applyNumberFormat="1" applyFont="1" applyFill="1" applyBorder="1" applyAlignment="1">
      <alignment horizontal="center"/>
    </xf>
    <xf numFmtId="181" fontId="11" fillId="0" borderId="0" xfId="0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 vertical="center" textRotation="90" wrapText="1"/>
    </xf>
    <xf numFmtId="181" fontId="11" fillId="0" borderId="15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right"/>
    </xf>
    <xf numFmtId="0" fontId="17" fillId="0" borderId="13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82" fontId="10" fillId="0" borderId="13" xfId="0" applyNumberFormat="1" applyFont="1" applyFill="1" applyBorder="1" applyAlignment="1">
      <alignment horizontal="right"/>
    </xf>
    <xf numFmtId="0" fontId="10" fillId="0" borderId="1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180" fontId="10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182" fontId="10" fillId="0" borderId="13" xfId="0" applyNumberFormat="1" applyFont="1" applyFill="1" applyBorder="1" applyAlignment="1">
      <alignment horizontal="center"/>
    </xf>
    <xf numFmtId="181" fontId="10" fillId="0" borderId="0" xfId="0" applyNumberFormat="1" applyFont="1" applyFill="1" applyBorder="1" applyAlignment="1">
      <alignment horizontal="center"/>
    </xf>
    <xf numFmtId="180" fontId="16" fillId="0" borderId="0" xfId="0" applyNumberFormat="1" applyFont="1" applyFill="1" applyBorder="1" applyAlignment="1">
      <alignment horizontal="center"/>
    </xf>
    <xf numFmtId="180" fontId="16" fillId="0" borderId="0" xfId="0" applyNumberFormat="1" applyFont="1" applyFill="1" applyBorder="1" applyAlignment="1"/>
    <xf numFmtId="0" fontId="12" fillId="3" borderId="0" xfId="0" applyFont="1" applyFill="1" applyAlignment="1">
      <alignment horizontal="center" vertical="center"/>
    </xf>
    <xf numFmtId="0" fontId="17" fillId="0" borderId="13" xfId="0" applyFont="1" applyFill="1" applyBorder="1" applyAlignment="1">
      <alignment horizontal="left"/>
    </xf>
    <xf numFmtId="182" fontId="10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3" fillId="4" borderId="5" xfId="0" applyNumberFormat="1" applyFont="1" applyFill="1" applyBorder="1" applyAlignment="1">
      <alignment horizontal="center" vertical="center"/>
    </xf>
    <xf numFmtId="0" fontId="5" fillId="7" borderId="16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 wrapText="1"/>
    </xf>
    <xf numFmtId="0" fontId="3" fillId="7" borderId="18" xfId="0" applyNumberFormat="1" applyFont="1" applyFill="1" applyBorder="1" applyAlignment="1">
      <alignment horizontal="center" vertical="center"/>
    </xf>
    <xf numFmtId="0" fontId="3" fillId="7" borderId="19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0" fontId="5" fillId="7" borderId="10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3" fillId="7" borderId="24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6" xfId="0" applyFont="1" applyBorder="1" applyAlignment="1">
      <alignment horizontal="right" vertical="center"/>
    </xf>
    <xf numFmtId="183" fontId="2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183" fontId="2" fillId="0" borderId="0" xfId="0" applyNumberFormat="1" applyFont="1">
      <alignment vertical="center"/>
    </xf>
    <xf numFmtId="183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0" fillId="0" borderId="2" xfId="0" applyNumberFormat="1" applyFont="1" applyFill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5" fillId="7" borderId="2" xfId="0" applyNumberFormat="1" applyFont="1" applyFill="1" applyBorder="1" applyAlignment="1">
      <alignment horizontal="center" vertical="center"/>
    </xf>
    <xf numFmtId="0" fontId="5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3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right" vertical="center"/>
    </xf>
    <xf numFmtId="185" fontId="5" fillId="0" borderId="0" xfId="0" applyNumberFormat="1" applyFont="1" applyAlignment="1">
      <alignment horizontal="center" vertical="center"/>
    </xf>
    <xf numFmtId="0" fontId="20" fillId="0" borderId="0" xfId="0" applyFont="1" applyAlignment="1"/>
    <xf numFmtId="0" fontId="2" fillId="0" borderId="0" xfId="0" applyFont="1" applyAlignment="1">
      <alignment vertical="top"/>
    </xf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right" vertical="top"/>
    </xf>
    <xf numFmtId="0" fontId="0" fillId="0" borderId="13" xfId="0" applyBorder="1" applyAlignment="1">
      <alignment horizontal="left"/>
    </xf>
    <xf numFmtId="0" fontId="0" fillId="0" borderId="0" xfId="0" applyAlignment="1"/>
    <xf numFmtId="0" fontId="21" fillId="0" borderId="0" xfId="0" applyFont="1" applyAlignment="1"/>
    <xf numFmtId="0" fontId="5" fillId="0" borderId="0" xfId="0" applyFont="1" applyAlignment="1">
      <alignment horizontal="center"/>
    </xf>
    <xf numFmtId="0" fontId="22" fillId="4" borderId="2" xfId="0" applyNumberFormat="1" applyFont="1" applyFill="1" applyBorder="1" applyAlignment="1">
      <alignment horizontal="center" vertical="center"/>
    </xf>
    <xf numFmtId="0" fontId="22" fillId="4" borderId="2" xfId="0" applyNumberFormat="1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" fillId="2" borderId="15" xfId="0" applyNumberFormat="1" applyFont="1" applyFill="1" applyBorder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8" borderId="11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" fillId="2" borderId="6" xfId="0" applyNumberFormat="1" applyFont="1" applyFill="1" applyBorder="1">
      <alignment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8" borderId="12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6" xfId="0" applyNumberFormat="1" applyFill="1" applyBorder="1">
      <alignment vertical="center"/>
    </xf>
    <xf numFmtId="0" fontId="0" fillId="0" borderId="4" xfId="0" applyNumberFormat="1" applyFill="1" applyBorder="1">
      <alignment vertical="center"/>
    </xf>
    <xf numFmtId="0" fontId="0" fillId="0" borderId="14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quotePrefix="1">
      <alignment vertical="center"/>
    </xf>
    <xf numFmtId="0" fontId="2" fillId="0" borderId="0" xfId="0" applyFont="1" quotePrefix="1">
      <alignment vertical="center"/>
    </xf>
    <xf numFmtId="0" fontId="2" fillId="0" borderId="0" xfId="0" applyFont="1" applyAlignment="1" quotePrefix="1"/>
    <xf numFmtId="0" fontId="2" fillId="0" borderId="0" xfId="0" applyFont="1" applyAlignment="1" quotePrefix="1">
      <alignment horizontal="center"/>
    </xf>
    <xf numFmtId="0" fontId="2" fillId="0" borderId="13" xfId="0" applyFont="1" applyBorder="1" applyAlignment="1" quotePrefix="1">
      <alignment horizontal="center"/>
    </xf>
    <xf numFmtId="184" fontId="2" fillId="0" borderId="0" xfId="0" applyNumberFormat="1" applyFont="1" applyAlignment="1" quotePrefix="1">
      <alignment horizontal="center" vertical="center"/>
    </xf>
    <xf numFmtId="0" fontId="2" fillId="0" borderId="0" xfId="0" applyFont="1" applyAlignment="1" quotePrefix="1">
      <alignment horizontal="center" vertical="center"/>
    </xf>
    <xf numFmtId="0" fontId="9" fillId="0" borderId="0" xfId="0" applyFont="1" applyFill="1" applyBorder="1" applyAlignment="1" quotePrefix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D7E7DD"/>
      <color rgb="0027EFDA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05412998688893"/>
          <c:y val="0.0618867082961641"/>
          <c:w val="0.87312230754823"/>
          <c:h val="0.828077609277431"/>
        </c:manualLayout>
      </c:layout>
      <c:scatterChart>
        <c:scatterStyle val="marker"/>
        <c:varyColors val="0"/>
        <c:ser>
          <c:idx val="0"/>
          <c:order val="0"/>
          <c:spPr>
            <a:ln w="3175" cap="rnd" cmpd="sng" algn="ctr">
              <a:noFill/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>
                  <a:alpha val="100000"/>
                </a:srgbClr>
              </a:solidFill>
              <a:ln w="9525" cap="flat" cmpd="sng" algn="ctr">
                <a:solidFill>
                  <a:srgbClr val="000080">
                    <a:alpha val="100000"/>
                  </a:srgb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75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Garamond" panose="02020404030301010803" charset="0"/>
                    <a:ea typeface="Garamond" panose="02020404030301010803" charset="0"/>
                    <a:cs typeface="Garamond" panose="02020404030301010803" charset="0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xVal>
            <c:numRef>
              <c:f>'X5'!$B$8:$B$32</c:f>
              <c:numCache>
                <c:formatCode>General</c:formatCode>
                <c:ptCount val="25"/>
                <c:pt idx="0">
                  <c:v>33</c:v>
                </c:pt>
                <c:pt idx="1">
                  <c:v>34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32</c:v>
                </c:pt>
                <c:pt idx="8">
                  <c:v>35</c:v>
                </c:pt>
                <c:pt idx="9">
                  <c:v>32</c:v>
                </c:pt>
                <c:pt idx="10">
                  <c:v>35</c:v>
                </c:pt>
                <c:pt idx="11">
                  <c:v>31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37</c:v>
                </c:pt>
                <c:pt idx="16">
                  <c:v>30</c:v>
                </c:pt>
                <c:pt idx="17">
                  <c:v>31</c:v>
                </c:pt>
                <c:pt idx="18">
                  <c:v>33</c:v>
                </c:pt>
                <c:pt idx="19">
                  <c:v>34</c:v>
                </c:pt>
                <c:pt idx="20">
                  <c:v>37</c:v>
                </c:pt>
                <c:pt idx="21">
                  <c:v>33</c:v>
                </c:pt>
                <c:pt idx="22">
                  <c:v>30</c:v>
                </c:pt>
                <c:pt idx="23">
                  <c:v>30</c:v>
                </c:pt>
                <c:pt idx="24">
                  <c:v>34</c:v>
                </c:pt>
              </c:numCache>
            </c:numRef>
          </c:xVal>
          <c:yVal>
            <c:numRef>
              <c:f>'X5'!$C$8:$C$32</c:f>
              <c:numCache>
                <c:formatCode>General</c:formatCode>
                <c:ptCount val="25"/>
                <c:pt idx="0">
                  <c:v>3</c:v>
                </c:pt>
                <c:pt idx="1">
                  <c:v>3.4</c:v>
                </c:pt>
                <c:pt idx="2">
                  <c:v>3.3</c:v>
                </c:pt>
                <c:pt idx="3">
                  <c:v>3.3</c:v>
                </c:pt>
                <c:pt idx="4">
                  <c:v>3.5</c:v>
                </c:pt>
                <c:pt idx="5">
                  <c:v>3.4</c:v>
                </c:pt>
                <c:pt idx="6">
                  <c:v>3.3</c:v>
                </c:pt>
                <c:pt idx="7">
                  <c:v>3.2</c:v>
                </c:pt>
                <c:pt idx="8">
                  <c:v>3.5</c:v>
                </c:pt>
                <c:pt idx="9">
                  <c:v>3.2</c:v>
                </c:pt>
                <c:pt idx="10">
                  <c:v>3.5</c:v>
                </c:pt>
                <c:pt idx="11">
                  <c:v>3.1</c:v>
                </c:pt>
                <c:pt idx="12">
                  <c:v>3.3</c:v>
                </c:pt>
                <c:pt idx="13">
                  <c:v>3.2</c:v>
                </c:pt>
                <c:pt idx="14">
                  <c:v>3.2</c:v>
                </c:pt>
                <c:pt idx="15">
                  <c:v>3.7</c:v>
                </c:pt>
                <c:pt idx="16">
                  <c:v>3</c:v>
                </c:pt>
                <c:pt idx="17">
                  <c:v>3.1</c:v>
                </c:pt>
                <c:pt idx="18">
                  <c:v>3.3</c:v>
                </c:pt>
                <c:pt idx="19">
                  <c:v>3.4</c:v>
                </c:pt>
                <c:pt idx="20">
                  <c:v>3.7</c:v>
                </c:pt>
                <c:pt idx="21">
                  <c:v>3.3</c:v>
                </c:pt>
                <c:pt idx="22">
                  <c:v>3</c:v>
                </c:pt>
                <c:pt idx="23">
                  <c:v>3</c:v>
                </c:pt>
                <c:pt idx="24">
                  <c:v>3.4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530624"/>
        <c:axId val="803612262"/>
      </c:scatterChart>
      <c:valAx>
        <c:axId val="312530624"/>
        <c:scaling>
          <c:orientation val="minMax"/>
          <c:max val="40"/>
          <c:min val="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en-US" sz="975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Garamond" panose="02020404030301010803" charset="0"/>
                <a:ea typeface="Garamond" panose="02020404030301010803" charset="0"/>
                <a:cs typeface="Garamond" panose="02020404030301010803" charset="0"/>
              </a:defRPr>
            </a:pPr>
          </a:p>
        </c:txPr>
        <c:crossAx val="803612262"/>
        <c:crosses val="autoZero"/>
        <c:crossBetween val="midCat"/>
        <c:majorUnit val="5"/>
      </c:valAx>
      <c:valAx>
        <c:axId val="80361226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en-US" sz="975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Garamond" panose="02020404030301010803" charset="0"/>
                <a:ea typeface="Garamond" panose="02020404030301010803" charset="0"/>
                <a:cs typeface="Garamond" panose="02020404030301010803" charset="0"/>
              </a:defRPr>
            </a:pPr>
          </a:p>
        </c:txPr>
        <c:crossAx val="312530624"/>
        <c:crosses val="autoZero"/>
        <c:crossBetween val="midCat"/>
        <c:majorUnit val="0.2"/>
      </c:valAx>
      <c:spPr>
        <a:gradFill>
          <a:gsLst>
            <a:gs pos="0">
              <a:srgbClr val="FBFB11"/>
            </a:gs>
            <a:gs pos="100000">
              <a:srgbClr val="27EFDA"/>
            </a:gs>
          </a:gsLst>
          <a:lin ang="5400000" scaled="0"/>
        </a:gradFill>
        <a:ln w="12700">
          <a:solidFill>
            <a:srgbClr val="808080">
              <a:alpha val="100000"/>
            </a:srgbClr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rgbClr val="FBFB11"/>
        </a:gs>
        <a:gs pos="100000">
          <a:srgbClr val="27EFDA"/>
        </a:gs>
      </a:gsLst>
      <a:lin ang="5400000" scaled="0"/>
    </a:gradFill>
    <a:ln w="3175" cap="flat" cmpd="sng" algn="ctr">
      <a:noFill/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975" b="0" i="0" u="none" strike="noStrike">
          <a:solidFill>
            <a:srgbClr val="000000">
              <a:alpha val="100000"/>
            </a:srgbClr>
          </a:solidFill>
          <a:latin typeface="Garamond" panose="02020404030301010803" charset="0"/>
          <a:ea typeface="Garamond" panose="02020404030301010803" charset="0"/>
          <a:cs typeface="Garamond" panose="02020404030301010803" charset="0"/>
        </a:defRPr>
      </a:pPr>
    </a:p>
  </c:txPr>
  <c:externalData r:id="rId1">
    <c:autoUpdate val="0"/>
  </c:externalData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238125</xdr:colOff>
      <xdr:row>88</xdr:row>
      <xdr:rowOff>28575</xdr:rowOff>
    </xdr:from>
    <xdr:ext cx="743280" cy="264560"/>
    <xdr:sp>
      <xdr:nvSpPr>
        <xdr:cNvPr id="2" name="TextBox 1"/>
        <xdr:cNvSpPr txBox="1"/>
      </xdr:nvSpPr>
      <xdr:spPr>
        <a:xfrm>
          <a:off x="238125" y="17706975"/>
          <a:ext cx="7429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Penyusun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2581275</xdr:colOff>
      <xdr:row>88</xdr:row>
      <xdr:rowOff>47625</xdr:rowOff>
    </xdr:from>
    <xdr:ext cx="858377" cy="254493"/>
    <xdr:sp>
      <xdr:nvSpPr>
        <xdr:cNvPr id="10" name="TextBox 9"/>
        <xdr:cNvSpPr txBox="1"/>
      </xdr:nvSpPr>
      <xdr:spPr>
        <a:xfrm>
          <a:off x="2933700" y="17726025"/>
          <a:ext cx="857885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Stakeholder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107850</xdr:colOff>
      <xdr:row>93</xdr:row>
      <xdr:rowOff>57150</xdr:rowOff>
    </xdr:from>
    <xdr:ext cx="987770" cy="254493"/>
    <xdr:sp>
      <xdr:nvSpPr>
        <xdr:cNvPr id="11" name="TextBox 10"/>
        <xdr:cNvSpPr txBox="1"/>
      </xdr:nvSpPr>
      <xdr:spPr>
        <a:xfrm>
          <a:off x="107315" y="18735675"/>
          <a:ext cx="98806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(R Welly T P)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2532891</xdr:colOff>
      <xdr:row>93</xdr:row>
      <xdr:rowOff>28575</xdr:rowOff>
    </xdr:from>
    <xdr:ext cx="952440" cy="254493"/>
    <xdr:sp>
      <xdr:nvSpPr>
        <xdr:cNvPr id="12" name="TextBox 11"/>
        <xdr:cNvSpPr txBox="1"/>
      </xdr:nvSpPr>
      <xdr:spPr>
        <a:xfrm>
          <a:off x="2884805" y="18707100"/>
          <a:ext cx="95250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(Hasanuddin)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82206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23</xdr:col>
      <xdr:colOff>99060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25</xdr:col>
      <xdr:colOff>88265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13</xdr:col>
      <xdr:colOff>93980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894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82206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23</xdr:col>
      <xdr:colOff>99060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25</xdr:col>
      <xdr:colOff>88265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13</xdr:col>
      <xdr:colOff>93980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894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82206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23</xdr:col>
      <xdr:colOff>99060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25</xdr:col>
      <xdr:colOff>88265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13</xdr:col>
      <xdr:colOff>93980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894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82206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23</xdr:col>
      <xdr:colOff>99060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25</xdr:col>
      <xdr:colOff>88265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13</xdr:col>
      <xdr:colOff>93980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894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406209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22</xdr:col>
      <xdr:colOff>171450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23</xdr:col>
      <xdr:colOff>146685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12</xdr:col>
      <xdr:colOff>302895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897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17780</xdr:colOff>
      <xdr:row>63</xdr:row>
      <xdr:rowOff>238760</xdr:rowOff>
    </xdr:from>
    <xdr:to>
      <xdr:col>8</xdr:col>
      <xdr:colOff>213995</xdr:colOff>
      <xdr:row>65</xdr:row>
      <xdr:rowOff>188595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6940" y="14729460"/>
          <a:ext cx="216789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22860</xdr:colOff>
      <xdr:row>65</xdr:row>
      <xdr:rowOff>198755</xdr:rowOff>
    </xdr:from>
    <xdr:to>
      <xdr:col>6</xdr:col>
      <xdr:colOff>108585</xdr:colOff>
      <xdr:row>68</xdr:row>
      <xdr:rowOff>65405</xdr:rowOff>
    </xdr:to>
    <xdr:sp>
      <xdr:nvSpPr>
        <xdr:cNvPr id="6" name="Left Bracket 5"/>
        <xdr:cNvSpPr/>
      </xdr:nvSpPr>
      <xdr:spPr>
        <a:xfrm>
          <a:off x="4119245" y="15197455"/>
          <a:ext cx="85725" cy="628650"/>
        </a:xfrm>
        <a:prstGeom prst="leftBracke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BBD5F0"/>
                  </a:gs>
                  <a:gs pos="100000">
                    <a:srgbClr val="9CBEE0"/>
                  </a:gs>
                </a:gsLst>
                <a:lin ang="5400000"/>
              </a:gradFill>
            </a14:hiddenFill>
          </a:ext>
        </a:extLst>
      </xdr:spPr>
      <xdr:txBody>
        <a:bodyPr vertOverflow="clip" wrap="square" lIns="18288" tIns="0" rIns="0" bIns="0" upright="1"/>
        <a:p>
          <a:endParaRPr lang="en-US"/>
        </a:p>
      </xdr:txBody>
    </xdr:sp>
    <xdr:clientData/>
  </xdr:twoCellAnchor>
  <xdr:twoCellAnchor>
    <xdr:from>
      <xdr:col>6</xdr:col>
      <xdr:colOff>462915</xdr:colOff>
      <xdr:row>65</xdr:row>
      <xdr:rowOff>207645</xdr:rowOff>
    </xdr:from>
    <xdr:to>
      <xdr:col>6</xdr:col>
      <xdr:colOff>548640</xdr:colOff>
      <xdr:row>68</xdr:row>
      <xdr:rowOff>74295</xdr:rowOff>
    </xdr:to>
    <xdr:sp>
      <xdr:nvSpPr>
        <xdr:cNvPr id="7" name="Left Bracket 6"/>
        <xdr:cNvSpPr/>
      </xdr:nvSpPr>
      <xdr:spPr>
        <a:xfrm rot="10800000">
          <a:off x="4559300" y="15206345"/>
          <a:ext cx="85725" cy="628650"/>
        </a:xfrm>
        <a:prstGeom prst="leftBracke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BBD5F0"/>
                  </a:gs>
                  <a:gs pos="100000">
                    <a:srgbClr val="9CBEE0"/>
                  </a:gs>
                </a:gsLst>
                <a:lin ang="5400000"/>
              </a:gradFill>
            </a14:hiddenFill>
          </a:ext>
        </a:extLst>
      </xdr:spPr>
      <xdr:txBody>
        <a:bodyPr vertOverflow="clip" wrap="square" lIns="18288" tIns="0" rIns="0" bIns="0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6</xdr:col>
      <xdr:colOff>612775</xdr:colOff>
      <xdr:row>65</xdr:row>
      <xdr:rowOff>207645</xdr:rowOff>
    </xdr:from>
    <xdr:to>
      <xdr:col>7</xdr:col>
      <xdr:colOff>41275</xdr:colOff>
      <xdr:row>68</xdr:row>
      <xdr:rowOff>74295</xdr:rowOff>
    </xdr:to>
    <xdr:sp>
      <xdr:nvSpPr>
        <xdr:cNvPr id="8" name="Left Bracket 7"/>
        <xdr:cNvSpPr/>
      </xdr:nvSpPr>
      <xdr:spPr>
        <a:xfrm>
          <a:off x="4709160" y="15206345"/>
          <a:ext cx="85725" cy="628650"/>
        </a:xfrm>
        <a:prstGeom prst="leftBracke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BBD5F0"/>
                  </a:gs>
                  <a:gs pos="100000">
                    <a:srgbClr val="9CBEE0"/>
                  </a:gs>
                </a:gsLst>
                <a:lin ang="5400000"/>
              </a:gradFill>
            </a14:hiddenFill>
          </a:ext>
        </a:extLst>
      </xdr:spPr>
      <xdr:txBody>
        <a:bodyPr vertOverflow="clip" wrap="square" lIns="18288" tIns="0" rIns="0" bIns="0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7</xdr:col>
      <xdr:colOff>521335</xdr:colOff>
      <xdr:row>65</xdr:row>
      <xdr:rowOff>200025</xdr:rowOff>
    </xdr:from>
    <xdr:to>
      <xdr:col>7</xdr:col>
      <xdr:colOff>607060</xdr:colOff>
      <xdr:row>68</xdr:row>
      <xdr:rowOff>66675</xdr:rowOff>
    </xdr:to>
    <xdr:sp>
      <xdr:nvSpPr>
        <xdr:cNvPr id="9" name="Left Bracket 8"/>
        <xdr:cNvSpPr/>
      </xdr:nvSpPr>
      <xdr:spPr>
        <a:xfrm rot="10800000">
          <a:off x="5274945" y="15198725"/>
          <a:ext cx="85725" cy="628650"/>
        </a:xfrm>
        <a:prstGeom prst="leftBracke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BBD5F0"/>
                  </a:gs>
                  <a:gs pos="100000">
                    <a:srgbClr val="9CBEE0"/>
                  </a:gs>
                </a:gsLst>
                <a:lin ang="5400000"/>
              </a:gradFill>
            </a14:hiddenFill>
          </a:ext>
        </a:extLst>
      </xdr:spPr>
      <xdr:txBody>
        <a:bodyPr vertOverflow="clip" wrap="square" lIns="18288" tIns="0" rIns="0" bIns="0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6</xdr:col>
      <xdr:colOff>40640</xdr:colOff>
      <xdr:row>68</xdr:row>
      <xdr:rowOff>180340</xdr:rowOff>
    </xdr:from>
    <xdr:to>
      <xdr:col>6</xdr:col>
      <xdr:colOff>126365</xdr:colOff>
      <xdr:row>71</xdr:row>
      <xdr:rowOff>46990</xdr:rowOff>
    </xdr:to>
    <xdr:sp>
      <xdr:nvSpPr>
        <xdr:cNvPr id="10" name="Left Bracket 9"/>
        <xdr:cNvSpPr/>
      </xdr:nvSpPr>
      <xdr:spPr>
        <a:xfrm>
          <a:off x="4137025" y="15941040"/>
          <a:ext cx="85725" cy="628650"/>
        </a:xfrm>
        <a:prstGeom prst="leftBracke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BBD5F0"/>
                  </a:gs>
                  <a:gs pos="100000">
                    <a:srgbClr val="9CBEE0"/>
                  </a:gs>
                </a:gsLst>
                <a:lin ang="5400000"/>
              </a:gradFill>
            </a14:hiddenFill>
          </a:ext>
        </a:extLst>
      </xdr:spPr>
      <xdr:txBody>
        <a:bodyPr vertOverflow="clip" wrap="square" lIns="18288" tIns="0" rIns="0" bIns="0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6</xdr:col>
      <xdr:colOff>532130</xdr:colOff>
      <xdr:row>68</xdr:row>
      <xdr:rowOff>175260</xdr:rowOff>
    </xdr:from>
    <xdr:to>
      <xdr:col>6</xdr:col>
      <xdr:colOff>617855</xdr:colOff>
      <xdr:row>71</xdr:row>
      <xdr:rowOff>41910</xdr:rowOff>
    </xdr:to>
    <xdr:sp>
      <xdr:nvSpPr>
        <xdr:cNvPr id="11" name="Left Bracket 10"/>
        <xdr:cNvSpPr/>
      </xdr:nvSpPr>
      <xdr:spPr>
        <a:xfrm rot="10800000">
          <a:off x="4628515" y="15935960"/>
          <a:ext cx="85725" cy="628650"/>
        </a:xfrm>
        <a:prstGeom prst="leftBracke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BBD5F0"/>
                  </a:gs>
                  <a:gs pos="100000">
                    <a:srgbClr val="9CBEE0"/>
                  </a:gs>
                </a:gsLst>
                <a:lin ang="5400000"/>
              </a:gradFill>
            </a14:hiddenFill>
          </a:ext>
        </a:extLst>
      </xdr:spPr>
      <xdr:txBody>
        <a:bodyPr vertOverflow="clip" wrap="square" lIns="18288" tIns="0" rIns="0" bIns="0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76200</xdr:colOff>
      <xdr:row>36</xdr:row>
      <xdr:rowOff>28575</xdr:rowOff>
    </xdr:from>
    <xdr:to>
      <xdr:col>7</xdr:col>
      <xdr:colOff>19050</xdr:colOff>
      <xdr:row>37</xdr:row>
      <xdr:rowOff>0</xdr:rowOff>
    </xdr:to>
    <xdr:sp>
      <xdr:nvSpPr>
        <xdr:cNvPr id="2" name="Freeform 1"/>
        <xdr:cNvSpPr/>
      </xdr:nvSpPr>
      <xdr:spPr>
        <a:xfrm>
          <a:off x="895350" y="8642350"/>
          <a:ext cx="1333500" cy="200025"/>
        </a:xfrm>
        <a:custGeom>
          <a:avLst/>
          <a:gdLst/>
          <a:ahLst/>
          <a:cxnLst>
            <a:cxn ang="0">
              <a:pos x="0" y="28575"/>
            </a:cxn>
            <a:cxn ang="0">
              <a:pos x="49515" y="200025"/>
            </a:cxn>
            <a:cxn ang="0">
              <a:pos x="118836" y="0"/>
            </a:cxn>
            <a:cxn ang="0">
              <a:pos x="1247775" y="0"/>
            </a:cxn>
          </a:cxnLst>
          <a:pathLst>
            <a:path w="126" h="21">
              <a:moveTo>
                <a:pt x="0" y="3"/>
              </a:moveTo>
              <a:lnTo>
                <a:pt x="5" y="21"/>
              </a:lnTo>
              <a:lnTo>
                <a:pt x="12" y="0"/>
              </a:lnTo>
              <a:lnTo>
                <a:pt x="126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47625</xdr:colOff>
      <xdr:row>39</xdr:row>
      <xdr:rowOff>29210</xdr:rowOff>
    </xdr:from>
    <xdr:to>
      <xdr:col>7</xdr:col>
      <xdr:colOff>0</xdr:colOff>
      <xdr:row>40</xdr:row>
      <xdr:rowOff>0</xdr:rowOff>
    </xdr:to>
    <xdr:sp>
      <xdr:nvSpPr>
        <xdr:cNvPr id="3" name="Freeform 2"/>
        <xdr:cNvSpPr/>
      </xdr:nvSpPr>
      <xdr:spPr>
        <a:xfrm>
          <a:off x="866775" y="9300210"/>
          <a:ext cx="1343025" cy="170815"/>
        </a:xfrm>
        <a:custGeom>
          <a:avLst/>
          <a:gdLst/>
          <a:ahLst/>
          <a:cxnLst>
            <a:cxn ang="0">
              <a:pos x="0" y="24493"/>
            </a:cxn>
            <a:cxn ang="0">
              <a:pos x="49893" y="171450"/>
            </a:cxn>
            <a:cxn ang="0">
              <a:pos x="119743" y="0"/>
            </a:cxn>
            <a:cxn ang="0">
              <a:pos x="1257300" y="0"/>
            </a:cxn>
          </a:cxnLst>
          <a:pathLst>
            <a:path w="126" h="21">
              <a:moveTo>
                <a:pt x="0" y="3"/>
              </a:moveTo>
              <a:lnTo>
                <a:pt x="5" y="21"/>
              </a:lnTo>
              <a:lnTo>
                <a:pt x="12" y="0"/>
              </a:lnTo>
              <a:lnTo>
                <a:pt x="126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28575</xdr:colOff>
      <xdr:row>42</xdr:row>
      <xdr:rowOff>29210</xdr:rowOff>
    </xdr:from>
    <xdr:to>
      <xdr:col>5</xdr:col>
      <xdr:colOff>66675</xdr:colOff>
      <xdr:row>42</xdr:row>
      <xdr:rowOff>190500</xdr:rowOff>
    </xdr:to>
    <xdr:sp>
      <xdr:nvSpPr>
        <xdr:cNvPr id="4" name="Freeform 3"/>
        <xdr:cNvSpPr/>
      </xdr:nvSpPr>
      <xdr:spPr>
        <a:xfrm>
          <a:off x="847725" y="9862185"/>
          <a:ext cx="923925" cy="161290"/>
        </a:xfrm>
        <a:custGeom>
          <a:avLst/>
          <a:gdLst/>
          <a:ahLst/>
          <a:cxnLst>
            <a:cxn ang="0">
              <a:pos x="0" y="23132"/>
            </a:cxn>
            <a:cxn ang="0">
              <a:pos x="33262" y="161925"/>
            </a:cxn>
            <a:cxn ang="0">
              <a:pos x="79829" y="0"/>
            </a:cxn>
            <a:cxn ang="0">
              <a:pos x="838200" y="0"/>
            </a:cxn>
          </a:cxnLst>
          <a:pathLst>
            <a:path w="126" h="21">
              <a:moveTo>
                <a:pt x="0" y="3"/>
              </a:moveTo>
              <a:lnTo>
                <a:pt x="5" y="21"/>
              </a:lnTo>
              <a:lnTo>
                <a:pt x="12" y="0"/>
              </a:lnTo>
              <a:lnTo>
                <a:pt x="126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85725</xdr:colOff>
      <xdr:row>38</xdr:row>
      <xdr:rowOff>85725</xdr:rowOff>
    </xdr:from>
    <xdr:to>
      <xdr:col>18</xdr:col>
      <xdr:colOff>418465</xdr:colOff>
      <xdr:row>54</xdr:row>
      <xdr:rowOff>37465</xdr:rowOff>
    </xdr:to>
    <xdr:graphicFrame>
      <xdr:nvGraphicFramePr>
        <xdr:cNvPr id="5" name="Chart 4"/>
        <xdr:cNvGraphicFramePr/>
      </xdr:nvGraphicFramePr>
      <xdr:xfrm>
        <a:off x="2743200" y="9156700"/>
        <a:ext cx="3390265" cy="28473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356235</xdr:colOff>
      <xdr:row>39</xdr:row>
      <xdr:rowOff>48895</xdr:rowOff>
    </xdr:from>
    <xdr:to>
      <xdr:col>11</xdr:col>
      <xdr:colOff>365125</xdr:colOff>
      <xdr:row>52</xdr:row>
      <xdr:rowOff>66675</xdr:rowOff>
    </xdr:to>
    <xdr:sp>
      <xdr:nvSpPr>
        <xdr:cNvPr id="6" name="Line 5"/>
        <xdr:cNvSpPr/>
      </xdr:nvSpPr>
      <xdr:spPr>
        <a:xfrm flipH="1">
          <a:off x="4461510" y="9319895"/>
          <a:ext cx="8890" cy="238950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352425</xdr:colOff>
      <xdr:row>45</xdr:row>
      <xdr:rowOff>114300</xdr:rowOff>
    </xdr:from>
    <xdr:to>
      <xdr:col>18</xdr:col>
      <xdr:colOff>294640</xdr:colOff>
      <xdr:row>45</xdr:row>
      <xdr:rowOff>114935</xdr:rowOff>
    </xdr:to>
    <xdr:sp>
      <xdr:nvSpPr>
        <xdr:cNvPr id="7" name="Line 6"/>
        <xdr:cNvSpPr/>
      </xdr:nvSpPr>
      <xdr:spPr>
        <a:xfrm>
          <a:off x="3009900" y="10509250"/>
          <a:ext cx="2999740" cy="63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16</xdr:col>
      <xdr:colOff>124460</xdr:colOff>
      <xdr:row>39</xdr:row>
      <xdr:rowOff>66675</xdr:rowOff>
    </xdr:from>
    <xdr:to>
      <xdr:col>16</xdr:col>
      <xdr:colOff>133350</xdr:colOff>
      <xdr:row>45</xdr:row>
      <xdr:rowOff>123825</xdr:rowOff>
    </xdr:to>
    <xdr:sp>
      <xdr:nvSpPr>
        <xdr:cNvPr id="8" name="Line 7"/>
        <xdr:cNvSpPr/>
      </xdr:nvSpPr>
      <xdr:spPr>
        <a:xfrm flipH="1">
          <a:off x="5229860" y="9337675"/>
          <a:ext cx="8890" cy="1181100"/>
        </a:xfrm>
        <a:prstGeom prst="line">
          <a:avLst/>
        </a:prstGeom>
        <a:ln w="9525" cap="rnd" cmpd="sng">
          <a:solidFill>
            <a:srgbClr val="000000"/>
          </a:solidFill>
          <a:prstDash val="sysDot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345757</xdr:colOff>
      <xdr:row>42</xdr:row>
      <xdr:rowOff>57467</xdr:rowOff>
    </xdr:from>
    <xdr:to>
      <xdr:col>18</xdr:col>
      <xdr:colOff>297497</xdr:colOff>
      <xdr:row>42</xdr:row>
      <xdr:rowOff>66357</xdr:rowOff>
    </xdr:to>
    <xdr:sp>
      <xdr:nvSpPr>
        <xdr:cNvPr id="9" name="Line 8"/>
        <xdr:cNvSpPr/>
      </xdr:nvSpPr>
      <xdr:spPr>
        <a:xfrm rot="-5400000" flipH="1">
          <a:off x="5226685" y="9113520"/>
          <a:ext cx="8890" cy="1561465"/>
        </a:xfrm>
        <a:prstGeom prst="line">
          <a:avLst/>
        </a:prstGeom>
        <a:ln w="9525" cap="rnd" cmpd="sng">
          <a:solidFill>
            <a:srgbClr val="000000"/>
          </a:solidFill>
          <a:prstDash val="sysDot"/>
          <a:round/>
          <a:headEnd type="none" w="med" len="med"/>
          <a:tailEnd type="none" w="med" len="med"/>
        </a:ln>
      </xdr:spPr>
    </xdr:sp>
    <xdr:clientData/>
  </xdr:twoCellAnchor>
  <xdr:twoCellAnchor>
    <xdr:from>
      <xdr:col>10</xdr:col>
      <xdr:colOff>266700</xdr:colOff>
      <xdr:row>45</xdr:row>
      <xdr:rowOff>101600</xdr:rowOff>
    </xdr:from>
    <xdr:to>
      <xdr:col>10</xdr:col>
      <xdr:colOff>267335</xdr:colOff>
      <xdr:row>52</xdr:row>
      <xdr:rowOff>43815</xdr:rowOff>
    </xdr:to>
    <xdr:sp>
      <xdr:nvSpPr>
        <xdr:cNvPr id="10" name="Line 9"/>
        <xdr:cNvSpPr/>
      </xdr:nvSpPr>
      <xdr:spPr>
        <a:xfrm>
          <a:off x="3714750" y="10496550"/>
          <a:ext cx="635" cy="1189990"/>
        </a:xfrm>
        <a:prstGeom prst="line">
          <a:avLst/>
        </a:prstGeom>
        <a:ln w="9525" cap="rnd" cmpd="sng">
          <a:solidFill>
            <a:srgbClr val="000000"/>
          </a:solidFill>
          <a:prstDash val="sysDot"/>
          <a:round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367030</xdr:colOff>
      <xdr:row>48</xdr:row>
      <xdr:rowOff>138430</xdr:rowOff>
    </xdr:from>
    <xdr:to>
      <xdr:col>11</xdr:col>
      <xdr:colOff>385445</xdr:colOff>
      <xdr:row>48</xdr:row>
      <xdr:rowOff>139065</xdr:rowOff>
    </xdr:to>
    <xdr:sp>
      <xdr:nvSpPr>
        <xdr:cNvPr id="11" name="Line 10"/>
        <xdr:cNvSpPr/>
      </xdr:nvSpPr>
      <xdr:spPr>
        <a:xfrm rot="-5400000">
          <a:off x="3757295" y="10362565"/>
          <a:ext cx="635" cy="1466215"/>
        </a:xfrm>
        <a:prstGeom prst="line">
          <a:avLst/>
        </a:prstGeom>
        <a:ln w="9525" cap="rnd" cmpd="sng">
          <a:solidFill>
            <a:srgbClr val="000000"/>
          </a:solidFill>
          <a:prstDash val="sysDot"/>
          <a:round/>
          <a:headEnd type="none" w="med" len="med"/>
          <a:tailEnd type="none" w="med" len="med"/>
        </a:ln>
      </xdr:spPr>
    </xdr:sp>
    <xdr:clientData/>
  </xdr:twoCellAnchor>
  <xdr:twoCellAnchor>
    <xdr:from>
      <xdr:col>10</xdr:col>
      <xdr:colOff>257175</xdr:colOff>
      <xdr:row>42</xdr:row>
      <xdr:rowOff>48260</xdr:rowOff>
    </xdr:from>
    <xdr:to>
      <xdr:col>16</xdr:col>
      <xdr:colOff>152400</xdr:colOff>
      <xdr:row>48</xdr:row>
      <xdr:rowOff>151765</xdr:rowOff>
    </xdr:to>
    <xdr:sp>
      <xdr:nvSpPr>
        <xdr:cNvPr id="12" name="Line 11"/>
        <xdr:cNvSpPr/>
      </xdr:nvSpPr>
      <xdr:spPr>
        <a:xfrm flipV="1">
          <a:off x="3705225" y="9881235"/>
          <a:ext cx="1552575" cy="1227455"/>
        </a:xfrm>
        <a:prstGeom prst="line">
          <a:avLst/>
        </a:prstGeom>
        <a:ln w="285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304800</xdr:colOff>
      <xdr:row>45</xdr:row>
      <xdr:rowOff>57150</xdr:rowOff>
    </xdr:from>
    <xdr:to>
      <xdr:col>11</xdr:col>
      <xdr:colOff>419100</xdr:colOff>
      <xdr:row>45</xdr:row>
      <xdr:rowOff>161925</xdr:rowOff>
    </xdr:to>
    <xdr:sp>
      <xdr:nvSpPr>
        <xdr:cNvPr id="13" name="Oval 12"/>
        <xdr:cNvSpPr/>
      </xdr:nvSpPr>
      <xdr:spPr>
        <a:xfrm>
          <a:off x="4410075" y="10452100"/>
          <a:ext cx="114300" cy="104775"/>
        </a:xfrm>
        <a:prstGeom prst="ellips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18</xdr:col>
      <xdr:colOff>231775</xdr:colOff>
      <xdr:row>50</xdr:row>
      <xdr:rowOff>136525</xdr:rowOff>
    </xdr:from>
    <xdr:to>
      <xdr:col>18</xdr:col>
      <xdr:colOff>471170</xdr:colOff>
      <xdr:row>52</xdr:row>
      <xdr:rowOff>144145</xdr:rowOff>
    </xdr:to>
    <xdr:sp>
      <xdr:nvSpPr>
        <xdr:cNvPr id="14" name="Rectangle 15"/>
        <xdr:cNvSpPr/>
      </xdr:nvSpPr>
      <xdr:spPr>
        <a:xfrm>
          <a:off x="5946775" y="11455400"/>
          <a:ext cx="239395" cy="331470"/>
        </a:xfrm>
        <a:prstGeom prst="rect">
          <a:avLst/>
        </a:prstGeom>
        <a:noFill/>
        <a:ln w="15875" cap="flat" cmpd="sng" algn="ctr">
          <a:noFill/>
          <a:prstDash val="solid"/>
          <a:miter lim="200000"/>
        </a:ln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BBD5F0"/>
                  </a:gs>
                  <a:gs pos="100000">
                    <a:srgbClr val="9CBEE0"/>
                  </a:gs>
                </a:gsLst>
                <a:lin ang="5400000" scaled="0"/>
              </a:gradFill>
            </a14:hiddenFill>
          </a:ext>
        </a:extLst>
      </xdr:spPr>
      <xdr:txBody>
        <a:bodyPr anchor="ctr" anchorCtr="0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altLang="en-US" sz="1200">
              <a:latin typeface="Times New Roman" panose="02020603050405020304" pitchFamily="18" charset="0"/>
            </a:rPr>
            <a:t>X</a:t>
          </a:r>
          <a:endParaRPr lang="id-ID" altLang="en-US" sz="1200"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285750</xdr:colOff>
      <xdr:row>38</xdr:row>
      <xdr:rowOff>28575</xdr:rowOff>
    </xdr:from>
    <xdr:to>
      <xdr:col>8</xdr:col>
      <xdr:colOff>525145</xdr:colOff>
      <xdr:row>39</xdr:row>
      <xdr:rowOff>67945</xdr:rowOff>
    </xdr:to>
    <xdr:sp>
      <xdr:nvSpPr>
        <xdr:cNvPr id="15" name="Rectangle 16"/>
        <xdr:cNvSpPr/>
      </xdr:nvSpPr>
      <xdr:spPr>
        <a:xfrm>
          <a:off x="2943225" y="9099550"/>
          <a:ext cx="239395" cy="239395"/>
        </a:xfrm>
        <a:prstGeom prst="rect">
          <a:avLst/>
        </a:prstGeom>
        <a:noFill/>
        <a:ln w="15875" cap="flat" cmpd="sng" algn="ctr">
          <a:noFill/>
          <a:prstDash val="solid"/>
          <a:miter lim="200000"/>
        </a:ln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BBD5F0"/>
                  </a:gs>
                  <a:gs pos="100000">
                    <a:srgbClr val="9CBEE0"/>
                  </a:gs>
                </a:gsLst>
                <a:lin ang="5400000" scaled="0"/>
              </a:gradFill>
            </a14:hiddenFill>
          </a:ext>
        </a:extLst>
      </xdr:spPr>
      <xdr:txBody>
        <a:bodyPr anchor="ctr" anchorCtr="0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altLang="en-US" sz="1200">
              <a:latin typeface="Times New Roman" panose="02020603050405020304" pitchFamily="18" charset="0"/>
            </a:rPr>
            <a:t>Y</a:t>
          </a:r>
          <a:endParaRPr lang="id-ID" altLang="en-US" sz="1200">
            <a:latin typeface="Times New Roman" panose="02020603050405020304" pitchFamily="18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238125</xdr:colOff>
      <xdr:row>87</xdr:row>
      <xdr:rowOff>28575</xdr:rowOff>
    </xdr:from>
    <xdr:ext cx="743280" cy="264560"/>
    <xdr:sp>
      <xdr:nvSpPr>
        <xdr:cNvPr id="2" name="TextBox 8"/>
        <xdr:cNvSpPr txBox="1"/>
      </xdr:nvSpPr>
      <xdr:spPr>
        <a:xfrm>
          <a:off x="238125" y="21224875"/>
          <a:ext cx="7429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Penyusun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</xdr:col>
      <xdr:colOff>281668</xdr:colOff>
      <xdr:row>87</xdr:row>
      <xdr:rowOff>47625</xdr:rowOff>
    </xdr:from>
    <xdr:ext cx="858377" cy="254493"/>
    <xdr:sp>
      <xdr:nvSpPr>
        <xdr:cNvPr id="3" name="TextBox 9"/>
        <xdr:cNvSpPr txBox="1"/>
      </xdr:nvSpPr>
      <xdr:spPr>
        <a:xfrm>
          <a:off x="4329430" y="21243925"/>
          <a:ext cx="85852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Stakeholder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</xdr:col>
      <xdr:colOff>233284</xdr:colOff>
      <xdr:row>92</xdr:row>
      <xdr:rowOff>28575</xdr:rowOff>
    </xdr:from>
    <xdr:ext cx="952440" cy="254493"/>
    <xdr:sp>
      <xdr:nvSpPr>
        <xdr:cNvPr id="4" name="TextBox 10"/>
        <xdr:cNvSpPr txBox="1"/>
      </xdr:nvSpPr>
      <xdr:spPr>
        <a:xfrm>
          <a:off x="4281170" y="22225000"/>
          <a:ext cx="95250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(Hasanuddin)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125483</xdr:colOff>
      <xdr:row>92</xdr:row>
      <xdr:rowOff>0</xdr:rowOff>
    </xdr:from>
    <xdr:ext cx="987770" cy="254493"/>
    <xdr:sp>
      <xdr:nvSpPr>
        <xdr:cNvPr id="5" name="TextBox 11"/>
        <xdr:cNvSpPr txBox="1"/>
      </xdr:nvSpPr>
      <xdr:spPr>
        <a:xfrm>
          <a:off x="125095" y="22196425"/>
          <a:ext cx="98806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(R Welly T P)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41</xdr:row>
      <xdr:rowOff>0</xdr:rowOff>
    </xdr:from>
    <xdr:to>
      <xdr:col>1</xdr:col>
      <xdr:colOff>285750</xdr:colOff>
      <xdr:row>48</xdr:row>
      <xdr:rowOff>57150</xdr:rowOff>
    </xdr:to>
    <xdr:grpSp>
      <xdr:nvGrpSpPr>
        <xdr:cNvPr id="4111" name="Group 1"/>
        <xdr:cNvGrpSpPr/>
      </xdr:nvGrpSpPr>
      <xdr:grpSpPr>
        <a:xfrm>
          <a:off x="9525" y="9858375"/>
          <a:ext cx="3067050" cy="1457325"/>
          <a:chOff x="0" y="0"/>
          <a:chExt cx="2990289" cy="1470771"/>
        </a:xfrm>
      </xdr:grpSpPr>
      <xdr:grpSp>
        <xdr:nvGrpSpPr>
          <xdr:cNvPr id="4112" name="Group 2"/>
          <xdr:cNvGrpSpPr/>
        </xdr:nvGrpSpPr>
        <xdr:grpSpPr>
          <a:xfrm>
            <a:off x="0" y="2381"/>
            <a:ext cx="1496966" cy="1468390"/>
            <a:chOff x="0" y="0"/>
            <a:chExt cx="1496966" cy="1468390"/>
          </a:xfrm>
        </xdr:grpSpPr>
        <xdr:sp>
          <xdr:nvSpPr>
            <xdr:cNvPr id="4116" name="Rectangle 6"/>
            <xdr:cNvSpPr>
              <a:spLocks noChangeArrowheads="1"/>
            </xdr:cNvSpPr>
          </xdr:nvSpPr>
          <xdr:spPr>
            <a:xfrm>
              <a:off x="4482" y="0"/>
              <a:ext cx="1492484" cy="1203231"/>
            </a:xfrm>
            <a:prstGeom prst="rect">
              <a:avLst/>
            </a:prstGeom>
            <a:noFill/>
            <a:ln w="15875" cmpd="sng">
              <a:solidFill>
                <a:srgbClr val="000000"/>
              </a:solidFill>
              <a:beve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18288" tIns="0" rIns="0" bIns="0" anchor="b" upright="1"/>
            <a:lstStyle/>
            <a:p>
              <a:pPr algn="ctr" rtl="0">
                <a:defRPr sz="1000"/>
              </a:pPr>
              <a:r>
                <a:rPr lang="id-ID" sz="1200" b="0" i="0" u="none" strike="noStrike" baseline="0">
                  <a:solidFill>
                    <a:srgbClr val="000000"/>
                  </a:solidFill>
                  <a:latin typeface="Times New Roman" panose="02020603050405020304" pitchFamily="12"/>
                  <a:cs typeface="Times New Roman" panose="02020603050405020304" pitchFamily="12"/>
                </a:rPr>
                <a:t>R Welly T P</a:t>
              </a:r>
              <a:endParaRPr lang="id-ID" sz="1200" b="0" i="0" u="none" strike="noStrike" baseline="0">
                <a:solidFill>
                  <a:srgbClr val="000000"/>
                </a:solidFill>
                <a:latin typeface="Times New Roman" panose="02020603050405020304" pitchFamily="12"/>
                <a:cs typeface="Times New Roman" panose="02020603050405020304" pitchFamily="12"/>
              </a:endParaRPr>
            </a:p>
          </xdr:txBody>
        </xdr:sp>
        <xdr:sp>
          <xdr:nvSpPr>
            <xdr:cNvPr id="4117" name="Rectangle 7"/>
            <xdr:cNvSpPr>
              <a:spLocks noChangeArrowheads="1"/>
            </xdr:cNvSpPr>
          </xdr:nvSpPr>
          <xdr:spPr>
            <a:xfrm>
              <a:off x="0" y="1203231"/>
              <a:ext cx="1492484" cy="265159"/>
            </a:xfrm>
            <a:prstGeom prst="rect">
              <a:avLst/>
            </a:prstGeom>
            <a:noFill/>
            <a:ln w="15875" cmpd="sng">
              <a:solidFill>
                <a:srgbClr val="000000"/>
              </a:solidFill>
              <a:beve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r>
                <a:rPr lang="id-ID" sz="1200" b="0" i="0" u="none" strike="noStrike" baseline="0">
                  <a:solidFill>
                    <a:srgbClr val="000000"/>
                  </a:solidFill>
                  <a:latin typeface="Times New Roman" panose="02020603050405020304" pitchFamily="12"/>
                  <a:cs typeface="Times New Roman" panose="02020603050405020304" pitchFamily="12"/>
                </a:rPr>
                <a:t>Penyusun</a:t>
              </a:r>
              <a:endParaRPr lang="id-ID" sz="1200" b="0" i="0" u="none" strike="noStrike" baseline="0">
                <a:solidFill>
                  <a:srgbClr val="000000"/>
                </a:solidFill>
                <a:latin typeface="Times New Roman" panose="02020603050405020304" pitchFamily="12"/>
                <a:cs typeface="Times New Roman" panose="02020603050405020304" pitchFamily="12"/>
              </a:endParaRPr>
            </a:p>
          </xdr:txBody>
        </xdr:sp>
      </xdr:grpSp>
      <xdr:grpSp>
        <xdr:nvGrpSpPr>
          <xdr:cNvPr id="4113" name="Group 3"/>
          <xdr:cNvGrpSpPr/>
        </xdr:nvGrpSpPr>
        <xdr:grpSpPr>
          <a:xfrm>
            <a:off x="1496334" y="0"/>
            <a:ext cx="1493955" cy="1468390"/>
            <a:chOff x="0" y="0"/>
            <a:chExt cx="1493955" cy="1468390"/>
          </a:xfrm>
        </xdr:grpSpPr>
        <xdr:sp>
          <xdr:nvSpPr>
            <xdr:cNvPr id="4114" name="Rectangle 4"/>
            <xdr:cNvSpPr>
              <a:spLocks noChangeArrowheads="1"/>
            </xdr:cNvSpPr>
          </xdr:nvSpPr>
          <xdr:spPr>
            <a:xfrm>
              <a:off x="0" y="0"/>
              <a:ext cx="1492484" cy="1203231"/>
            </a:xfrm>
            <a:prstGeom prst="rect">
              <a:avLst/>
            </a:prstGeom>
            <a:noFill/>
            <a:ln w="15875" cmpd="sng">
              <a:solidFill>
                <a:srgbClr val="000000"/>
              </a:solidFill>
              <a:beve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18288" tIns="0" rIns="0" bIns="0" anchor="b" upright="1"/>
            <a:lstStyle/>
            <a:p>
              <a:pPr algn="ctr" rtl="0">
                <a:defRPr sz="1000"/>
              </a:pPr>
              <a:r>
                <a:rPr lang="id-ID" sz="1200" b="0" i="0" u="none" strike="noStrike" baseline="0">
                  <a:solidFill>
                    <a:srgbClr val="000000"/>
                  </a:solidFill>
                  <a:latin typeface="Times New Roman" panose="02020603050405020304" pitchFamily="12"/>
                  <a:cs typeface="Times New Roman" panose="02020603050405020304" pitchFamily="12"/>
                </a:rPr>
                <a:t>Hasanuddin</a:t>
              </a:r>
              <a:endParaRPr lang="id-ID" sz="1200" b="0" i="0" u="none" strike="noStrike" baseline="0">
                <a:solidFill>
                  <a:srgbClr val="000000"/>
                </a:solidFill>
                <a:latin typeface="Times New Roman" panose="02020603050405020304" pitchFamily="12"/>
                <a:cs typeface="Times New Roman" panose="02020603050405020304" pitchFamily="12"/>
              </a:endParaRPr>
            </a:p>
          </xdr:txBody>
        </xdr:sp>
        <xdr:sp>
          <xdr:nvSpPr>
            <xdr:cNvPr id="4115" name="Rectangle 5"/>
            <xdr:cNvSpPr>
              <a:spLocks noChangeArrowheads="1"/>
            </xdr:cNvSpPr>
          </xdr:nvSpPr>
          <xdr:spPr>
            <a:xfrm>
              <a:off x="1471" y="1203231"/>
              <a:ext cx="1492484" cy="265159"/>
            </a:xfrm>
            <a:prstGeom prst="rect">
              <a:avLst/>
            </a:prstGeom>
            <a:noFill/>
            <a:ln w="15875" cmpd="sng">
              <a:solidFill>
                <a:srgbClr val="000000"/>
              </a:solidFill>
              <a:beve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r>
                <a:rPr lang="id-ID" sz="1200" b="0" i="0" u="none" strike="noStrike" baseline="0">
                  <a:solidFill>
                    <a:srgbClr val="000000"/>
                  </a:solidFill>
                  <a:latin typeface="Times New Roman" panose="02020603050405020304" pitchFamily="12"/>
                  <a:cs typeface="Times New Roman" panose="02020603050405020304" pitchFamily="12"/>
                </a:rPr>
                <a:t>PT. DNP</a:t>
              </a:r>
              <a:endParaRPr lang="id-ID" sz="1200" b="0" i="0" u="none" strike="noStrike" baseline="0">
                <a:solidFill>
                  <a:srgbClr val="000000"/>
                </a:solidFill>
                <a:latin typeface="Times New Roman" panose="02020603050405020304" pitchFamily="12"/>
                <a:cs typeface="Times New Roman" panose="02020603050405020304" pitchFamily="12"/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238125</xdr:colOff>
      <xdr:row>111</xdr:row>
      <xdr:rowOff>28575</xdr:rowOff>
    </xdr:from>
    <xdr:ext cx="743280" cy="264560"/>
    <xdr:sp>
      <xdr:nvSpPr>
        <xdr:cNvPr id="9" name="TextBox 8"/>
        <xdr:cNvSpPr txBox="1"/>
      </xdr:nvSpPr>
      <xdr:spPr>
        <a:xfrm>
          <a:off x="238125" y="23650575"/>
          <a:ext cx="7429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Penyusun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</xdr:col>
      <xdr:colOff>281668</xdr:colOff>
      <xdr:row>111</xdr:row>
      <xdr:rowOff>47625</xdr:rowOff>
    </xdr:from>
    <xdr:ext cx="858377" cy="254493"/>
    <xdr:sp>
      <xdr:nvSpPr>
        <xdr:cNvPr id="10" name="TextBox 9"/>
        <xdr:cNvSpPr txBox="1"/>
      </xdr:nvSpPr>
      <xdr:spPr>
        <a:xfrm>
          <a:off x="4329430" y="23669625"/>
          <a:ext cx="85852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Stakeholder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</xdr:col>
      <xdr:colOff>233284</xdr:colOff>
      <xdr:row>116</xdr:row>
      <xdr:rowOff>28575</xdr:rowOff>
    </xdr:from>
    <xdr:ext cx="952440" cy="254493"/>
    <xdr:sp>
      <xdr:nvSpPr>
        <xdr:cNvPr id="11" name="TextBox 10"/>
        <xdr:cNvSpPr txBox="1"/>
      </xdr:nvSpPr>
      <xdr:spPr>
        <a:xfrm>
          <a:off x="4281170" y="24650700"/>
          <a:ext cx="95250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(Hasanuddin)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125483</xdr:colOff>
      <xdr:row>116</xdr:row>
      <xdr:rowOff>0</xdr:rowOff>
    </xdr:from>
    <xdr:ext cx="987770" cy="254493"/>
    <xdr:sp>
      <xdr:nvSpPr>
        <xdr:cNvPr id="12" name="TextBox 11"/>
        <xdr:cNvSpPr txBox="1"/>
      </xdr:nvSpPr>
      <xdr:spPr>
        <a:xfrm>
          <a:off x="125095" y="24622125"/>
          <a:ext cx="98806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(R Welly T P)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904873</xdr:colOff>
      <xdr:row>105</xdr:row>
      <xdr:rowOff>28575</xdr:rowOff>
    </xdr:from>
    <xdr:ext cx="743280" cy="264560"/>
    <xdr:sp>
      <xdr:nvSpPr>
        <xdr:cNvPr id="9" name="TextBox 8"/>
        <xdr:cNvSpPr txBox="1"/>
      </xdr:nvSpPr>
      <xdr:spPr>
        <a:xfrm>
          <a:off x="1256665" y="20678775"/>
          <a:ext cx="7435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Penyusun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268058</xdr:colOff>
      <xdr:row>105</xdr:row>
      <xdr:rowOff>47625</xdr:rowOff>
    </xdr:from>
    <xdr:ext cx="858377" cy="254493"/>
    <xdr:sp>
      <xdr:nvSpPr>
        <xdr:cNvPr id="10" name="TextBox 9"/>
        <xdr:cNvSpPr txBox="1"/>
      </xdr:nvSpPr>
      <xdr:spPr>
        <a:xfrm>
          <a:off x="4944745" y="20697825"/>
          <a:ext cx="857885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Stakeholder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219674</xdr:colOff>
      <xdr:row>110</xdr:row>
      <xdr:rowOff>28575</xdr:rowOff>
    </xdr:from>
    <xdr:ext cx="952440" cy="254493"/>
    <xdr:sp>
      <xdr:nvSpPr>
        <xdr:cNvPr id="11" name="TextBox 10"/>
        <xdr:cNvSpPr txBox="1"/>
      </xdr:nvSpPr>
      <xdr:spPr>
        <a:xfrm>
          <a:off x="4895850" y="21678900"/>
          <a:ext cx="95250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(Hasanuddin)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792231</xdr:colOff>
      <xdr:row>110</xdr:row>
      <xdr:rowOff>0</xdr:rowOff>
    </xdr:from>
    <xdr:ext cx="987770" cy="254493"/>
    <xdr:sp>
      <xdr:nvSpPr>
        <xdr:cNvPr id="12" name="TextBox 11"/>
        <xdr:cNvSpPr txBox="1"/>
      </xdr:nvSpPr>
      <xdr:spPr>
        <a:xfrm>
          <a:off x="1144270" y="21650325"/>
          <a:ext cx="98806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id-ID" sz="1100">
              <a:latin typeface="Times New Roman" panose="02020603050405020304" pitchFamily="18" charset="0"/>
              <a:cs typeface="Times New Roman" panose="02020603050405020304" pitchFamily="18" charset="0"/>
            </a:rPr>
            <a:t>(R Welly T P)</a:t>
          </a:r>
          <a:endParaRPr lang="id-ID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754120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24</xdr:col>
      <xdr:colOff>17780</xdr:colOff>
      <xdr:row>50</xdr:row>
      <xdr:rowOff>95885</xdr:rowOff>
    </xdr:to>
    <xdr:pic>
      <xdr:nvPicPr>
        <xdr:cNvPr id="7" name="Picture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26</xdr:col>
      <xdr:colOff>6985</xdr:colOff>
      <xdr:row>52</xdr:row>
      <xdr:rowOff>99695</xdr:rowOff>
    </xdr:to>
    <xdr:pic>
      <xdr:nvPicPr>
        <xdr:cNvPr id="8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14</xdr:col>
      <xdr:colOff>12700</xdr:colOff>
      <xdr:row>54</xdr:row>
      <xdr:rowOff>76835</xdr:rowOff>
    </xdr:to>
    <xdr:pic>
      <xdr:nvPicPr>
        <xdr:cNvPr id="9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10" name="Picture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31000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82206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23</xdr:col>
      <xdr:colOff>99060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25</xdr:col>
      <xdr:colOff>88265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13</xdr:col>
      <xdr:colOff>93980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894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82206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23</xdr:col>
      <xdr:colOff>99060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25</xdr:col>
      <xdr:colOff>88265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13</xdr:col>
      <xdr:colOff>93980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894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82206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23</xdr:col>
      <xdr:colOff>99060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25</xdr:col>
      <xdr:colOff>88265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13</xdr:col>
      <xdr:colOff>93980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894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82206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23</xdr:col>
      <xdr:colOff>99060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25</xdr:col>
      <xdr:colOff>88265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13</xdr:col>
      <xdr:colOff>93980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894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346075</xdr:colOff>
      <xdr:row>44</xdr:row>
      <xdr:rowOff>127635</xdr:rowOff>
    </xdr:from>
    <xdr:to>
      <xdr:col>24</xdr:col>
      <xdr:colOff>97155</xdr:colOff>
      <xdr:row>47</xdr:row>
      <xdr:rowOff>281305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rcRect l="6625"/>
        <a:stretch>
          <a:fillRect/>
        </a:stretch>
      </xdr:blipFill>
      <xdr:spPr>
        <a:xfrm>
          <a:off x="5470525" y="8928735"/>
          <a:ext cx="382206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516255</xdr:colOff>
      <xdr:row>49</xdr:row>
      <xdr:rowOff>55880</xdr:rowOff>
    </xdr:from>
    <xdr:to>
      <xdr:col>23</xdr:col>
      <xdr:colOff>99060</xdr:colOff>
      <xdr:row>50</xdr:row>
      <xdr:rowOff>95885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40705" y="10454005"/>
          <a:ext cx="35045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425450</xdr:colOff>
      <xdr:row>51</xdr:row>
      <xdr:rowOff>59690</xdr:rowOff>
    </xdr:from>
    <xdr:to>
      <xdr:col>25</xdr:col>
      <xdr:colOff>88265</xdr:colOff>
      <xdr:row>52</xdr:row>
      <xdr:rowOff>99695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9900" y="11092815"/>
          <a:ext cx="38830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53</xdr:row>
      <xdr:rowOff>36830</xdr:rowOff>
    </xdr:from>
    <xdr:to>
      <xdr:col>13</xdr:col>
      <xdr:colOff>93980</xdr:colOff>
      <xdr:row>54</xdr:row>
      <xdr:rowOff>76835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0870" y="11704955"/>
          <a:ext cx="108013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53</xdr:row>
      <xdr:rowOff>55245</xdr:rowOff>
    </xdr:from>
    <xdr:to>
      <xdr:col>17</xdr:col>
      <xdr:colOff>150495</xdr:colOff>
      <xdr:row>54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8945" y="11723370"/>
          <a:ext cx="815340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02"/>
  <sheetViews>
    <sheetView showGridLines="0" topLeftCell="A19" workbookViewId="0">
      <selection activeCell="D24" sqref="D24"/>
    </sheetView>
  </sheetViews>
  <sheetFormatPr defaultColWidth="9" defaultRowHeight="15.75" outlineLevelCol="1"/>
  <cols>
    <col min="1" max="1" width="4.625" customWidth="1"/>
    <col min="2" max="2" width="52.125" customWidth="1"/>
  </cols>
  <sheetData>
    <row r="2" ht="18.75" spans="1:2">
      <c r="A2" s="21" t="s">
        <v>0</v>
      </c>
      <c r="B2" s="21"/>
    </row>
    <row r="3" spans="1:2">
      <c r="A3" s="2"/>
      <c r="B3" s="2"/>
    </row>
    <row r="4" spans="1:2">
      <c r="A4" s="52" t="s">
        <v>1</v>
      </c>
      <c r="B4" s="53"/>
    </row>
    <row r="5" spans="1:2">
      <c r="A5" s="208" t="s">
        <v>2</v>
      </c>
      <c r="B5" s="209"/>
    </row>
    <row r="6" spans="1:2">
      <c r="A6" s="44" t="s">
        <v>3</v>
      </c>
      <c r="B6" s="44" t="s">
        <v>4</v>
      </c>
    </row>
    <row r="7" spans="1:2">
      <c r="A7" s="26">
        <v>1</v>
      </c>
      <c r="B7" s="27" t="s">
        <v>5</v>
      </c>
    </row>
    <row r="8" spans="1:2">
      <c r="A8" s="26">
        <v>2</v>
      </c>
      <c r="B8" s="48" t="s">
        <v>6</v>
      </c>
    </row>
    <row r="9" spans="1:2">
      <c r="A9" s="49">
        <v>3</v>
      </c>
      <c r="B9" s="27" t="s">
        <v>7</v>
      </c>
    </row>
    <row r="10" spans="1:2">
      <c r="A10" s="26">
        <v>4</v>
      </c>
      <c r="B10" s="50" t="s">
        <v>8</v>
      </c>
    </row>
    <row r="11" spans="1:2">
      <c r="A11" s="26">
        <v>5</v>
      </c>
      <c r="B11" s="27" t="s">
        <v>9</v>
      </c>
    </row>
    <row r="12" spans="1:2">
      <c r="A12" s="26">
        <v>6</v>
      </c>
      <c r="B12" s="27" t="s">
        <v>10</v>
      </c>
    </row>
    <row r="13" spans="1:2">
      <c r="A13" s="26">
        <v>7</v>
      </c>
      <c r="B13" s="50" t="s">
        <v>11</v>
      </c>
    </row>
    <row r="14" spans="1:2">
      <c r="A14" s="26">
        <v>8</v>
      </c>
      <c r="B14" s="27" t="s">
        <v>12</v>
      </c>
    </row>
    <row r="15" spans="1:2">
      <c r="A15" s="26">
        <v>9</v>
      </c>
      <c r="B15" s="50" t="s">
        <v>13</v>
      </c>
    </row>
    <row r="16" spans="1:2">
      <c r="A16" s="26">
        <v>10</v>
      </c>
      <c r="B16" s="50" t="s">
        <v>14</v>
      </c>
    </row>
    <row r="17" spans="1:2">
      <c r="A17" s="26">
        <v>11</v>
      </c>
      <c r="B17" s="50" t="s">
        <v>15</v>
      </c>
    </row>
    <row r="18" spans="1:2">
      <c r="A18" s="26">
        <v>12</v>
      </c>
      <c r="B18" s="50" t="s">
        <v>16</v>
      </c>
    </row>
    <row r="19" spans="1:2">
      <c r="A19" s="51">
        <v>13</v>
      </c>
      <c r="B19" s="27" t="s">
        <v>17</v>
      </c>
    </row>
    <row r="20" spans="1:2">
      <c r="A20" s="51">
        <v>14</v>
      </c>
      <c r="B20" s="27" t="s">
        <v>18</v>
      </c>
    </row>
    <row r="21" spans="1:2">
      <c r="A21" s="52" t="s">
        <v>19</v>
      </c>
      <c r="B21" s="53"/>
    </row>
    <row r="22" spans="1:2">
      <c r="A22" s="54" t="s">
        <v>3</v>
      </c>
      <c r="B22" s="40" t="s">
        <v>4</v>
      </c>
    </row>
    <row r="23" spans="1:2">
      <c r="A23" s="26">
        <v>1</v>
      </c>
      <c r="B23" s="27" t="s">
        <v>20</v>
      </c>
    </row>
    <row r="24" spans="1:2">
      <c r="A24" s="26">
        <v>2</v>
      </c>
      <c r="B24" s="27" t="s">
        <v>21</v>
      </c>
    </row>
    <row r="25" spans="1:2">
      <c r="A25" s="26">
        <v>3</v>
      </c>
      <c r="B25" s="50" t="s">
        <v>22</v>
      </c>
    </row>
    <row r="26" spans="1:2">
      <c r="A26" s="26">
        <v>4</v>
      </c>
      <c r="B26" s="50" t="s">
        <v>23</v>
      </c>
    </row>
    <row r="27" spans="1:2">
      <c r="A27" s="26">
        <v>5</v>
      </c>
      <c r="B27" s="50" t="s">
        <v>24</v>
      </c>
    </row>
    <row r="28" spans="1:2">
      <c r="A28" s="26">
        <v>6</v>
      </c>
      <c r="B28" s="50" t="s">
        <v>25</v>
      </c>
    </row>
    <row r="29" spans="1:2">
      <c r="A29" s="26">
        <v>7</v>
      </c>
      <c r="B29" s="50" t="s">
        <v>26</v>
      </c>
    </row>
    <row r="30" spans="1:2">
      <c r="A30" s="26">
        <v>8</v>
      </c>
      <c r="B30" s="50" t="s">
        <v>27</v>
      </c>
    </row>
    <row r="31" spans="1:2">
      <c r="A31" s="26">
        <v>9</v>
      </c>
      <c r="B31" s="47" t="s">
        <v>28</v>
      </c>
    </row>
    <row r="32" spans="1:2">
      <c r="A32" s="26">
        <v>10</v>
      </c>
      <c r="B32" s="47" t="s">
        <v>29</v>
      </c>
    </row>
    <row r="33" spans="1:2">
      <c r="A33" s="26">
        <v>11</v>
      </c>
      <c r="B33" s="47" t="s">
        <v>30</v>
      </c>
    </row>
    <row r="34" spans="1:2">
      <c r="A34" s="26">
        <v>12</v>
      </c>
      <c r="B34" s="47" t="s">
        <v>31</v>
      </c>
    </row>
    <row r="35" spans="1:2">
      <c r="A35" s="26">
        <v>13</v>
      </c>
      <c r="B35" s="47" t="s">
        <v>32</v>
      </c>
    </row>
    <row r="53" ht="18.75" spans="1:2">
      <c r="A53" s="210" t="s">
        <v>0</v>
      </c>
      <c r="B53" s="210"/>
    </row>
    <row r="55" spans="1:2">
      <c r="A55" s="2"/>
      <c r="B55" s="2"/>
    </row>
    <row r="56" spans="1:2">
      <c r="A56" s="52" t="s">
        <v>1</v>
      </c>
      <c r="B56" s="53"/>
    </row>
    <row r="57" spans="1:2">
      <c r="A57" s="208" t="s">
        <v>2</v>
      </c>
      <c r="B57" s="209"/>
    </row>
    <row r="58" spans="1:2">
      <c r="A58" s="44" t="s">
        <v>3</v>
      </c>
      <c r="B58" s="44" t="s">
        <v>4</v>
      </c>
    </row>
    <row r="59" spans="1:2">
      <c r="A59" s="26">
        <v>1</v>
      </c>
      <c r="B59" s="27" t="s">
        <v>5</v>
      </c>
    </row>
    <row r="60" spans="1:2">
      <c r="A60" s="26">
        <v>2</v>
      </c>
      <c r="B60" s="48" t="s">
        <v>6</v>
      </c>
    </row>
    <row r="61" spans="1:2">
      <c r="A61" s="49">
        <v>3</v>
      </c>
      <c r="B61" s="27" t="s">
        <v>7</v>
      </c>
    </row>
    <row r="62" spans="1:2">
      <c r="A62" s="26">
        <v>4</v>
      </c>
      <c r="B62" s="50" t="s">
        <v>8</v>
      </c>
    </row>
    <row r="63" spans="1:2">
      <c r="A63" s="26">
        <v>5</v>
      </c>
      <c r="B63" s="27" t="s">
        <v>9</v>
      </c>
    </row>
    <row r="64" spans="1:2">
      <c r="A64" s="26">
        <v>6</v>
      </c>
      <c r="B64" s="27" t="s">
        <v>10</v>
      </c>
    </row>
    <row r="65" spans="1:2">
      <c r="A65" s="26">
        <v>7</v>
      </c>
      <c r="B65" s="50" t="s">
        <v>11</v>
      </c>
    </row>
    <row r="66" spans="1:2">
      <c r="A66" s="26">
        <v>8</v>
      </c>
      <c r="B66" s="27" t="s">
        <v>12</v>
      </c>
    </row>
    <row r="67" spans="1:2">
      <c r="A67" s="26">
        <v>9</v>
      </c>
      <c r="B67" s="50" t="s">
        <v>13</v>
      </c>
    </row>
    <row r="68" spans="1:2">
      <c r="A68" s="26">
        <v>10</v>
      </c>
      <c r="B68" s="50" t="s">
        <v>14</v>
      </c>
    </row>
    <row r="69" spans="1:2">
      <c r="A69" s="26">
        <v>11</v>
      </c>
      <c r="B69" s="50" t="s">
        <v>15</v>
      </c>
    </row>
    <row r="70" spans="1:2">
      <c r="A70" s="26">
        <v>12</v>
      </c>
      <c r="B70" s="50" t="s">
        <v>16</v>
      </c>
    </row>
    <row r="71" spans="1:2">
      <c r="A71" s="51">
        <v>13</v>
      </c>
      <c r="B71" s="27" t="s">
        <v>17</v>
      </c>
    </row>
    <row r="72" spans="1:2">
      <c r="A72" s="51">
        <v>14</v>
      </c>
      <c r="B72" s="27" t="s">
        <v>18</v>
      </c>
    </row>
    <row r="73" spans="1:2">
      <c r="A73" s="52" t="s">
        <v>19</v>
      </c>
      <c r="B73" s="53"/>
    </row>
    <row r="74" spans="1:2">
      <c r="A74" s="54" t="s">
        <v>3</v>
      </c>
      <c r="B74" s="40" t="s">
        <v>4</v>
      </c>
    </row>
    <row r="75" spans="1:2">
      <c r="A75" s="26">
        <v>1</v>
      </c>
      <c r="B75" s="27" t="s">
        <v>20</v>
      </c>
    </row>
    <row r="76" spans="1:2">
      <c r="A76" s="26">
        <v>2</v>
      </c>
      <c r="B76" s="27" t="s">
        <v>21</v>
      </c>
    </row>
    <row r="77" spans="1:2">
      <c r="A77" s="26">
        <v>3</v>
      </c>
      <c r="B77" s="50" t="s">
        <v>22</v>
      </c>
    </row>
    <row r="78" spans="1:2">
      <c r="A78" s="26">
        <v>4</v>
      </c>
      <c r="B78" s="50" t="s">
        <v>23</v>
      </c>
    </row>
    <row r="79" spans="1:2">
      <c r="A79" s="26">
        <v>5</v>
      </c>
      <c r="B79" s="50" t="s">
        <v>24</v>
      </c>
    </row>
    <row r="80" spans="1:2">
      <c r="A80" s="26">
        <v>6</v>
      </c>
      <c r="B80" s="50" t="s">
        <v>25</v>
      </c>
    </row>
    <row r="81" spans="1:2">
      <c r="A81" s="26">
        <v>7</v>
      </c>
      <c r="B81" s="50" t="s">
        <v>26</v>
      </c>
    </row>
    <row r="82" spans="1:2">
      <c r="A82" s="26">
        <v>8</v>
      </c>
      <c r="B82" s="50" t="s">
        <v>27</v>
      </c>
    </row>
    <row r="83" spans="1:2">
      <c r="A83" s="26">
        <v>9</v>
      </c>
      <c r="B83" s="47" t="s">
        <v>28</v>
      </c>
    </row>
    <row r="84" spans="1:2">
      <c r="A84" s="26">
        <v>10</v>
      </c>
      <c r="B84" s="47" t="s">
        <v>29</v>
      </c>
    </row>
    <row r="85" spans="1:2">
      <c r="A85" s="26">
        <v>11</v>
      </c>
      <c r="B85" s="47" t="s">
        <v>30</v>
      </c>
    </row>
    <row r="86" spans="1:2">
      <c r="A86" s="26">
        <v>12</v>
      </c>
      <c r="B86" s="47" t="s">
        <v>31</v>
      </c>
    </row>
    <row r="87" spans="1:2">
      <c r="A87" s="26">
        <v>13</v>
      </c>
      <c r="B87" s="47" t="s">
        <v>32</v>
      </c>
    </row>
    <row r="88" spans="1:2">
      <c r="A88" s="56"/>
      <c r="B88" s="57"/>
    </row>
    <row r="89" spans="1:2">
      <c r="A89" s="70"/>
      <c r="B89" s="211"/>
    </row>
    <row r="90" spans="1:2">
      <c r="A90" s="74"/>
      <c r="B90" s="212"/>
    </row>
    <row r="91" spans="1:2">
      <c r="A91" s="74"/>
      <c r="B91" s="212"/>
    </row>
    <row r="92" spans="1:2">
      <c r="A92" s="74"/>
      <c r="B92" s="212"/>
    </row>
    <row r="93" spans="1:2">
      <c r="A93" s="74"/>
      <c r="B93" s="212"/>
    </row>
    <row r="94" spans="1:2">
      <c r="A94" s="74"/>
      <c r="B94" s="212"/>
    </row>
    <row r="95" hidden="1" spans="1:2">
      <c r="A95" s="77"/>
      <c r="B95" s="76"/>
    </row>
    <row r="96" spans="1:2">
      <c r="A96" s="78"/>
      <c r="B96" s="213"/>
    </row>
    <row r="97" spans="1:2">
      <c r="A97" s="57"/>
      <c r="B97" s="57"/>
    </row>
    <row r="98" spans="1:2">
      <c r="A98" s="57"/>
      <c r="B98" s="57"/>
    </row>
    <row r="99" spans="1:2">
      <c r="A99" s="57"/>
      <c r="B99" s="57"/>
    </row>
    <row r="100" spans="1:2">
      <c r="A100" s="57"/>
      <c r="B100" s="57"/>
    </row>
    <row r="101" spans="1:2">
      <c r="A101" s="57"/>
      <c r="B101" s="214"/>
    </row>
    <row r="102" spans="1:2">
      <c r="A102" s="57"/>
      <c r="B102" s="57"/>
    </row>
  </sheetData>
  <mergeCells count="2">
    <mergeCell ref="A2:B2"/>
    <mergeCell ref="A53:B53"/>
  </mergeCells>
  <printOptions horizontalCentered="1"/>
  <pageMargins left="1.18110236220472" right="0.78740157480315" top="0.984251968503937" bottom="0.984251968503937" header="0.511811023622047" footer="0.511811023622047"/>
  <pageSetup paperSize="9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1" workbookViewId="0">
      <selection activeCell="E59" sqref="E59:Q70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3.03333333333333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126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(3)'!H49</f>
        <v>2</v>
      </c>
      <c r="E47" s="152">
        <v>35</v>
      </c>
      <c r="F47" s="152">
        <f t="shared" ref="F47:F56" si="0">D47*D47</f>
        <v>4</v>
      </c>
      <c r="G47" s="152">
        <f t="shared" ref="G47:G56" si="1">E47*E47</f>
        <v>1225</v>
      </c>
      <c r="H47" s="152">
        <f t="shared" ref="H47:H56" si="2">D47*E47</f>
        <v>70</v>
      </c>
    </row>
    <row r="48" ht="25" customHeight="1" spans="2:8">
      <c r="B48" s="26">
        <v>2</v>
      </c>
      <c r="C48" s="26" t="s">
        <v>87</v>
      </c>
      <c r="D48" s="26">
        <f>'TAHAP2 (3)'!H50</f>
        <v>4</v>
      </c>
      <c r="E48" s="152">
        <v>34</v>
      </c>
      <c r="F48" s="152">
        <f t="shared" si="0"/>
        <v>16</v>
      </c>
      <c r="G48" s="152">
        <f t="shared" si="1"/>
        <v>1156</v>
      </c>
      <c r="H48" s="152">
        <f t="shared" si="2"/>
        <v>136</v>
      </c>
    </row>
    <row r="49" ht="25" customHeight="1" spans="2:24">
      <c r="B49" s="26">
        <v>3</v>
      </c>
      <c r="C49" s="26" t="s">
        <v>88</v>
      </c>
      <c r="D49" s="26">
        <f>'TAHAP2 (3)'!H51</f>
        <v>4</v>
      </c>
      <c r="E49" s="152">
        <v>35</v>
      </c>
      <c r="F49" s="152">
        <f t="shared" si="0"/>
        <v>16</v>
      </c>
      <c r="G49" s="152">
        <f t="shared" si="1"/>
        <v>1225</v>
      </c>
      <c r="H49" s="152">
        <f t="shared" si="2"/>
        <v>140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1151</v>
      </c>
      <c r="P49" s="156"/>
      <c r="Q49" s="160" t="s">
        <v>92</v>
      </c>
      <c r="R49" s="156">
        <f>D57</f>
        <v>33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(3)'!H52</f>
        <v>3</v>
      </c>
      <c r="E50" s="152">
        <v>35</v>
      </c>
      <c r="F50" s="152">
        <f t="shared" si="0"/>
        <v>9</v>
      </c>
      <c r="G50" s="152">
        <f t="shared" si="1"/>
        <v>1225</v>
      </c>
      <c r="H50" s="152">
        <f t="shared" si="2"/>
        <v>105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113</v>
      </c>
      <c r="N50" s="217" t="s">
        <v>97</v>
      </c>
      <c r="O50" s="175" t="s">
        <v>98</v>
      </c>
      <c r="P50" s="173">
        <f>D57</f>
        <v>33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(3)'!H53</f>
        <v>3</v>
      </c>
      <c r="E51" s="152">
        <v>37</v>
      </c>
      <c r="F51" s="152">
        <f t="shared" si="0"/>
        <v>9</v>
      </c>
      <c r="G51" s="152">
        <f t="shared" si="1"/>
        <v>1369</v>
      </c>
      <c r="H51" s="152">
        <f t="shared" si="2"/>
        <v>111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11510</v>
      </c>
      <c r="O51" s="177"/>
      <c r="P51" s="177"/>
      <c r="Q51" s="177" t="s">
        <v>104</v>
      </c>
      <c r="R51" s="176" t="s">
        <v>98</v>
      </c>
      <c r="S51" s="177">
        <f>D57*E57</f>
        <v>11517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(3)'!H54</f>
        <v>3</v>
      </c>
      <c r="E52" s="152">
        <v>35</v>
      </c>
      <c r="F52" s="152">
        <f t="shared" si="0"/>
        <v>9</v>
      </c>
      <c r="G52" s="152">
        <f t="shared" si="1"/>
        <v>1225</v>
      </c>
      <c r="H52" s="152">
        <f t="shared" si="2"/>
        <v>105</v>
      </c>
      <c r="J52" s="175" t="s">
        <v>98</v>
      </c>
      <c r="K52" s="174">
        <f>B56*F57</f>
        <v>1130</v>
      </c>
      <c r="L52" s="174"/>
      <c r="M52" s="174"/>
      <c r="N52" s="217" t="s">
        <v>97</v>
      </c>
      <c r="O52" s="174">
        <f>D57*D57</f>
        <v>1089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(3)'!H55</f>
        <v>4</v>
      </c>
      <c r="E53" s="152">
        <v>34</v>
      </c>
      <c r="F53" s="152">
        <f t="shared" si="0"/>
        <v>16</v>
      </c>
      <c r="G53" s="152">
        <f t="shared" si="1"/>
        <v>1156</v>
      </c>
      <c r="H53" s="152">
        <f t="shared" si="2"/>
        <v>136</v>
      </c>
      <c r="I53" s="173" t="s">
        <v>89</v>
      </c>
      <c r="J53" s="175"/>
      <c r="K53" s="177">
        <f>N51-S51</f>
        <v>-7</v>
      </c>
      <c r="L53" s="177"/>
      <c r="M53" s="175"/>
      <c r="O53" s="217" t="s">
        <v>107</v>
      </c>
      <c r="P53" s="177">
        <f>K53</f>
        <v>-7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(3)'!H56</f>
        <v>3</v>
      </c>
      <c r="E54" s="152">
        <v>34</v>
      </c>
      <c r="F54" s="152">
        <f t="shared" si="0"/>
        <v>9</v>
      </c>
      <c r="G54" s="152">
        <f t="shared" si="1"/>
        <v>1156</v>
      </c>
      <c r="H54" s="152">
        <f t="shared" si="2"/>
        <v>102</v>
      </c>
      <c r="I54" s="175"/>
      <c r="J54" s="175" t="s">
        <v>98</v>
      </c>
      <c r="K54" s="175">
        <f>K52-O52</f>
        <v>41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3649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(3)'!H57</f>
        <v>4</v>
      </c>
      <c r="E55" s="152">
        <v>36</v>
      </c>
      <c r="F55" s="152">
        <f t="shared" si="0"/>
        <v>16</v>
      </c>
      <c r="G55" s="152">
        <f t="shared" si="1"/>
        <v>1296</v>
      </c>
      <c r="H55" s="152">
        <f t="shared" si="2"/>
        <v>144</v>
      </c>
      <c r="I55" s="173" t="s">
        <v>89</v>
      </c>
      <c r="J55" s="177">
        <f>P53</f>
        <v>-7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(3)'!H58</f>
        <v>3</v>
      </c>
      <c r="E56" s="152">
        <v>34</v>
      </c>
      <c r="F56" s="152">
        <f t="shared" si="0"/>
        <v>9</v>
      </c>
      <c r="G56" s="152">
        <f t="shared" si="1"/>
        <v>1156</v>
      </c>
      <c r="H56" s="152">
        <f t="shared" si="2"/>
        <v>102</v>
      </c>
      <c r="I56" s="175"/>
      <c r="J56" s="178">
        <f>SQRT(P54)</f>
        <v>60.4069532421558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 t="shared" ref="D57:H57" si="3">SUM(D47:D56)</f>
        <v>33</v>
      </c>
      <c r="E57" s="171">
        <f t="shared" si="3"/>
        <v>349</v>
      </c>
      <c r="F57" s="171">
        <f t="shared" si="3"/>
        <v>113</v>
      </c>
      <c r="G57" s="171">
        <f t="shared" si="3"/>
        <v>12189</v>
      </c>
      <c r="H57" s="171">
        <f t="shared" si="3"/>
        <v>1151</v>
      </c>
      <c r="I57" s="179" t="s">
        <v>89</v>
      </c>
      <c r="J57" s="180">
        <f>J55/J56</f>
        <v>-0.115880699560178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126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 t="shared" ref="G60:G69" si="4">D47</f>
        <v>2</v>
      </c>
      <c r="H60" s="152">
        <f t="shared" ref="H60:H69" si="5">G60*G60</f>
        <v>4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si="4"/>
        <v>4</v>
      </c>
      <c r="H61" s="152">
        <f t="shared" si="5"/>
        <v>16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4"/>
        <v>4</v>
      </c>
      <c r="H62" s="152">
        <f t="shared" si="5"/>
        <v>16</v>
      </c>
      <c r="I62" s="173" t="s">
        <v>127</v>
      </c>
      <c r="J62" s="176" t="s">
        <v>98</v>
      </c>
      <c r="K62" s="176">
        <f>E69</f>
        <v>10</v>
      </c>
      <c r="L62" s="183" t="s">
        <v>91</v>
      </c>
      <c r="M62" s="176">
        <f>H70</f>
        <v>113</v>
      </c>
      <c r="N62" s="176" t="s">
        <v>104</v>
      </c>
      <c r="O62" s="176" t="s">
        <v>98</v>
      </c>
      <c r="P62" s="176">
        <f>G70</f>
        <v>33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4"/>
        <v>3</v>
      </c>
      <c r="H63" s="152">
        <f t="shared" si="5"/>
        <v>9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4"/>
        <v>3</v>
      </c>
      <c r="H64" s="152">
        <f t="shared" si="5"/>
        <v>9</v>
      </c>
      <c r="I64" s="173" t="s">
        <v>127</v>
      </c>
      <c r="J64" s="177">
        <f>K62*M62</f>
        <v>1130</v>
      </c>
      <c r="K64" s="177"/>
      <c r="L64" s="177"/>
      <c r="M64" s="219" t="s">
        <v>97</v>
      </c>
      <c r="N64" s="177">
        <f>P62*P62</f>
        <v>1089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4"/>
        <v>3</v>
      </c>
      <c r="H65" s="152">
        <f t="shared" si="5"/>
        <v>9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4"/>
        <v>4</v>
      </c>
      <c r="H66" s="152">
        <f t="shared" si="5"/>
        <v>16</v>
      </c>
      <c r="I66" s="173" t="s">
        <v>127</v>
      </c>
      <c r="J66" s="177">
        <f>J64-N64</f>
        <v>41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4"/>
        <v>3</v>
      </c>
      <c r="H67" s="152">
        <f t="shared" si="5"/>
        <v>9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4"/>
        <v>4</v>
      </c>
      <c r="H68" s="152">
        <f t="shared" si="5"/>
        <v>16</v>
      </c>
      <c r="I68" s="173" t="s">
        <v>127</v>
      </c>
      <c r="J68" s="188">
        <f>J66/J67</f>
        <v>0.455555555555556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4"/>
        <v>3</v>
      </c>
      <c r="H69" s="152">
        <f t="shared" si="5"/>
        <v>9</v>
      </c>
    </row>
    <row r="70" ht="25" customHeight="1" spans="5:8">
      <c r="E70" s="171" t="s">
        <v>111</v>
      </c>
      <c r="F70" s="171"/>
      <c r="G70" s="171">
        <f>SUM(G60:G69)</f>
        <v>33</v>
      </c>
      <c r="H70" s="171">
        <f>SUM(H60:H69)</f>
        <v>113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1" workbookViewId="0">
      <selection activeCell="E59" sqref="E59:Q70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3.03333333333333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128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(3)'!I49</f>
        <v>3</v>
      </c>
      <c r="E47" s="152">
        <v>35</v>
      </c>
      <c r="F47" s="152">
        <f t="shared" ref="F47:F56" si="0">D47*D47</f>
        <v>9</v>
      </c>
      <c r="G47" s="152">
        <f t="shared" ref="G47:G56" si="1">E47*E47</f>
        <v>1225</v>
      </c>
      <c r="H47" s="152">
        <f t="shared" ref="H47:H56" si="2">D47*E47</f>
        <v>105</v>
      </c>
    </row>
    <row r="48" ht="25" customHeight="1" spans="2:8">
      <c r="B48" s="26">
        <v>2</v>
      </c>
      <c r="C48" s="26" t="s">
        <v>87</v>
      </c>
      <c r="D48" s="26">
        <f>'TAHAP2 (3)'!I50</f>
        <v>4</v>
      </c>
      <c r="E48" s="152">
        <v>34</v>
      </c>
      <c r="F48" s="152">
        <f t="shared" si="0"/>
        <v>16</v>
      </c>
      <c r="G48" s="152">
        <f t="shared" si="1"/>
        <v>1156</v>
      </c>
      <c r="H48" s="152">
        <f t="shared" si="2"/>
        <v>136</v>
      </c>
    </row>
    <row r="49" ht="25" customHeight="1" spans="2:24">
      <c r="B49" s="26">
        <v>3</v>
      </c>
      <c r="C49" s="26" t="s">
        <v>88</v>
      </c>
      <c r="D49" s="26">
        <f>'TAHAP2 (3)'!I51</f>
        <v>3</v>
      </c>
      <c r="E49" s="152">
        <v>35</v>
      </c>
      <c r="F49" s="152">
        <f t="shared" si="0"/>
        <v>9</v>
      </c>
      <c r="G49" s="152">
        <f t="shared" si="1"/>
        <v>1225</v>
      </c>
      <c r="H49" s="152">
        <f t="shared" si="2"/>
        <v>105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1220</v>
      </c>
      <c r="P49" s="156"/>
      <c r="Q49" s="160" t="s">
        <v>92</v>
      </c>
      <c r="R49" s="156">
        <f>D57</f>
        <v>35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(3)'!I52</f>
        <v>4</v>
      </c>
      <c r="E50" s="152">
        <v>35</v>
      </c>
      <c r="F50" s="152">
        <f t="shared" si="0"/>
        <v>16</v>
      </c>
      <c r="G50" s="152">
        <f t="shared" si="1"/>
        <v>1225</v>
      </c>
      <c r="H50" s="152">
        <f t="shared" si="2"/>
        <v>140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125</v>
      </c>
      <c r="N50" s="217" t="s">
        <v>97</v>
      </c>
      <c r="O50" s="175" t="s">
        <v>98</v>
      </c>
      <c r="P50" s="173">
        <f>D57</f>
        <v>35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(3)'!I53</f>
        <v>3</v>
      </c>
      <c r="E51" s="152">
        <v>37</v>
      </c>
      <c r="F51" s="152">
        <f t="shared" si="0"/>
        <v>9</v>
      </c>
      <c r="G51" s="152">
        <f t="shared" si="1"/>
        <v>1369</v>
      </c>
      <c r="H51" s="152">
        <f t="shared" si="2"/>
        <v>111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12200</v>
      </c>
      <c r="O51" s="177"/>
      <c r="P51" s="177"/>
      <c r="Q51" s="177" t="s">
        <v>104</v>
      </c>
      <c r="R51" s="176" t="s">
        <v>98</v>
      </c>
      <c r="S51" s="177">
        <f>D57*E57</f>
        <v>12215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(3)'!I54</f>
        <v>3</v>
      </c>
      <c r="E52" s="152">
        <v>35</v>
      </c>
      <c r="F52" s="152">
        <f t="shared" si="0"/>
        <v>9</v>
      </c>
      <c r="G52" s="152">
        <f t="shared" si="1"/>
        <v>1225</v>
      </c>
      <c r="H52" s="152">
        <f t="shared" si="2"/>
        <v>105</v>
      </c>
      <c r="J52" s="175" t="s">
        <v>98</v>
      </c>
      <c r="K52" s="174">
        <f>B56*F57</f>
        <v>1250</v>
      </c>
      <c r="L52" s="174"/>
      <c r="M52" s="174"/>
      <c r="N52" s="217" t="s">
        <v>97</v>
      </c>
      <c r="O52" s="174">
        <f>D57*D57</f>
        <v>1225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(3)'!I55</f>
        <v>4</v>
      </c>
      <c r="E53" s="152">
        <v>34</v>
      </c>
      <c r="F53" s="152">
        <f t="shared" si="0"/>
        <v>16</v>
      </c>
      <c r="G53" s="152">
        <f t="shared" si="1"/>
        <v>1156</v>
      </c>
      <c r="H53" s="152">
        <f t="shared" si="2"/>
        <v>136</v>
      </c>
      <c r="I53" s="173" t="s">
        <v>89</v>
      </c>
      <c r="J53" s="175"/>
      <c r="K53" s="177">
        <f>N51-S51</f>
        <v>-15</v>
      </c>
      <c r="L53" s="177"/>
      <c r="M53" s="175"/>
      <c r="O53" s="217" t="s">
        <v>107</v>
      </c>
      <c r="P53" s="177">
        <f>K53</f>
        <v>-15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(3)'!I56</f>
        <v>3</v>
      </c>
      <c r="E54" s="152">
        <v>34</v>
      </c>
      <c r="F54" s="152">
        <f t="shared" si="0"/>
        <v>9</v>
      </c>
      <c r="G54" s="152">
        <f t="shared" si="1"/>
        <v>1156</v>
      </c>
      <c r="H54" s="152">
        <f t="shared" si="2"/>
        <v>102</v>
      </c>
      <c r="I54" s="175"/>
      <c r="J54" s="175" t="s">
        <v>98</v>
      </c>
      <c r="K54" s="175">
        <f>K52-O52</f>
        <v>25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2225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(3)'!I57</f>
        <v>4</v>
      </c>
      <c r="E55" s="152">
        <v>36</v>
      </c>
      <c r="F55" s="152">
        <f t="shared" si="0"/>
        <v>16</v>
      </c>
      <c r="G55" s="152">
        <f t="shared" si="1"/>
        <v>1296</v>
      </c>
      <c r="H55" s="152">
        <f t="shared" si="2"/>
        <v>144</v>
      </c>
      <c r="I55" s="173" t="s">
        <v>89</v>
      </c>
      <c r="J55" s="177">
        <f>P53</f>
        <v>-15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(3)'!I58</f>
        <v>4</v>
      </c>
      <c r="E56" s="152">
        <v>34</v>
      </c>
      <c r="F56" s="152">
        <f t="shared" si="0"/>
        <v>16</v>
      </c>
      <c r="G56" s="152">
        <f t="shared" si="1"/>
        <v>1156</v>
      </c>
      <c r="H56" s="152">
        <f t="shared" si="2"/>
        <v>136</v>
      </c>
      <c r="I56" s="175"/>
      <c r="J56" s="178">
        <f>SQRT(P54)</f>
        <v>47.169905660283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 t="shared" ref="D57:H57" si="3">SUM(D47:D56)</f>
        <v>35</v>
      </c>
      <c r="E57" s="171">
        <f t="shared" si="3"/>
        <v>349</v>
      </c>
      <c r="F57" s="171">
        <f t="shared" si="3"/>
        <v>125</v>
      </c>
      <c r="G57" s="171">
        <f t="shared" si="3"/>
        <v>12189</v>
      </c>
      <c r="H57" s="171">
        <f t="shared" si="3"/>
        <v>1220</v>
      </c>
      <c r="I57" s="179" t="s">
        <v>89</v>
      </c>
      <c r="J57" s="180">
        <f>J55/J56</f>
        <v>-0.317999364001908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128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 t="shared" ref="G60:G69" si="4">D47</f>
        <v>3</v>
      </c>
      <c r="H60" s="152">
        <f t="shared" ref="H60:H69" si="5">G60*G60</f>
        <v>9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si="4"/>
        <v>4</v>
      </c>
      <c r="H61" s="152">
        <f t="shared" si="5"/>
        <v>16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4"/>
        <v>3</v>
      </c>
      <c r="H62" s="152">
        <f t="shared" si="5"/>
        <v>9</v>
      </c>
      <c r="I62" s="173" t="s">
        <v>129</v>
      </c>
      <c r="J62" s="176" t="s">
        <v>98</v>
      </c>
      <c r="K62" s="176">
        <f>E69</f>
        <v>10</v>
      </c>
      <c r="L62" s="183" t="s">
        <v>91</v>
      </c>
      <c r="M62" s="176">
        <f>H70</f>
        <v>125</v>
      </c>
      <c r="N62" s="176" t="s">
        <v>104</v>
      </c>
      <c r="O62" s="176" t="s">
        <v>98</v>
      </c>
      <c r="P62" s="176">
        <f>G70</f>
        <v>35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4"/>
        <v>4</v>
      </c>
      <c r="H63" s="152">
        <f t="shared" si="5"/>
        <v>16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4"/>
        <v>3</v>
      </c>
      <c r="H64" s="152">
        <f t="shared" si="5"/>
        <v>9</v>
      </c>
      <c r="I64" s="173" t="s">
        <v>129</v>
      </c>
      <c r="J64" s="177">
        <f>K62*M62</f>
        <v>1250</v>
      </c>
      <c r="K64" s="177"/>
      <c r="L64" s="177"/>
      <c r="M64" s="219" t="s">
        <v>97</v>
      </c>
      <c r="N64" s="177">
        <f>P62*P62</f>
        <v>1225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4"/>
        <v>3</v>
      </c>
      <c r="H65" s="152">
        <f t="shared" si="5"/>
        <v>9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4"/>
        <v>4</v>
      </c>
      <c r="H66" s="152">
        <f t="shared" si="5"/>
        <v>16</v>
      </c>
      <c r="I66" s="173" t="s">
        <v>129</v>
      </c>
      <c r="J66" s="177">
        <f>J64-N64</f>
        <v>25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4"/>
        <v>3</v>
      </c>
      <c r="H67" s="152">
        <f t="shared" si="5"/>
        <v>9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4"/>
        <v>4</v>
      </c>
      <c r="H68" s="152">
        <f t="shared" si="5"/>
        <v>16</v>
      </c>
      <c r="I68" s="173" t="s">
        <v>129</v>
      </c>
      <c r="J68" s="188">
        <f>J66/J67</f>
        <v>0.277777777777778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4"/>
        <v>4</v>
      </c>
      <c r="H69" s="152">
        <f t="shared" si="5"/>
        <v>16</v>
      </c>
    </row>
    <row r="70" ht="25" customHeight="1" spans="5:8">
      <c r="E70" s="171" t="s">
        <v>111</v>
      </c>
      <c r="F70" s="171"/>
      <c r="G70" s="171">
        <f>SUM(G60:G69)</f>
        <v>35</v>
      </c>
      <c r="H70" s="171">
        <f>SUM(H60:H69)</f>
        <v>125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1" workbookViewId="0">
      <selection activeCell="E59" sqref="E59:Q70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3.03333333333333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130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(3)'!J49</f>
        <v>3</v>
      </c>
      <c r="E47" s="152">
        <v>35</v>
      </c>
      <c r="F47" s="152">
        <f t="shared" ref="F47:F56" si="0">D47*D47</f>
        <v>9</v>
      </c>
      <c r="G47" s="152">
        <f t="shared" ref="G47:G56" si="1">E47*E47</f>
        <v>1225</v>
      </c>
      <c r="H47" s="152">
        <f t="shared" ref="H47:H56" si="2">D47*E47</f>
        <v>105</v>
      </c>
    </row>
    <row r="48" ht="25" customHeight="1" spans="2:8">
      <c r="B48" s="26">
        <v>2</v>
      </c>
      <c r="C48" s="26" t="s">
        <v>87</v>
      </c>
      <c r="D48" s="26">
        <f>'TAHAP2 (3)'!J50</f>
        <v>3</v>
      </c>
      <c r="E48" s="152">
        <v>34</v>
      </c>
      <c r="F48" s="152">
        <f t="shared" si="0"/>
        <v>9</v>
      </c>
      <c r="G48" s="152">
        <f t="shared" si="1"/>
        <v>1156</v>
      </c>
      <c r="H48" s="152">
        <f t="shared" si="2"/>
        <v>102</v>
      </c>
    </row>
    <row r="49" ht="25" customHeight="1" spans="2:24">
      <c r="B49" s="26">
        <v>3</v>
      </c>
      <c r="C49" s="26" t="s">
        <v>88</v>
      </c>
      <c r="D49" s="26">
        <f>'TAHAP2 (3)'!J51</f>
        <v>4</v>
      </c>
      <c r="E49" s="152">
        <v>35</v>
      </c>
      <c r="F49" s="152">
        <f t="shared" si="0"/>
        <v>16</v>
      </c>
      <c r="G49" s="152">
        <f t="shared" si="1"/>
        <v>1225</v>
      </c>
      <c r="H49" s="152">
        <f t="shared" si="2"/>
        <v>140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1118</v>
      </c>
      <c r="P49" s="156"/>
      <c r="Q49" s="160" t="s">
        <v>92</v>
      </c>
      <c r="R49" s="156">
        <f>D57</f>
        <v>32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(3)'!J52</f>
        <v>3</v>
      </c>
      <c r="E50" s="152">
        <v>35</v>
      </c>
      <c r="F50" s="152">
        <f t="shared" si="0"/>
        <v>9</v>
      </c>
      <c r="G50" s="152">
        <f t="shared" si="1"/>
        <v>1225</v>
      </c>
      <c r="H50" s="152">
        <f t="shared" si="2"/>
        <v>105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108</v>
      </c>
      <c r="N50" s="217" t="s">
        <v>97</v>
      </c>
      <c r="O50" s="175" t="s">
        <v>98</v>
      </c>
      <c r="P50" s="173">
        <f>D57</f>
        <v>32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(3)'!J53</f>
        <v>4</v>
      </c>
      <c r="E51" s="152">
        <v>37</v>
      </c>
      <c r="F51" s="152">
        <f t="shared" si="0"/>
        <v>16</v>
      </c>
      <c r="G51" s="152">
        <f t="shared" si="1"/>
        <v>1369</v>
      </c>
      <c r="H51" s="152">
        <f t="shared" si="2"/>
        <v>148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11180</v>
      </c>
      <c r="O51" s="177"/>
      <c r="P51" s="177"/>
      <c r="Q51" s="177" t="s">
        <v>104</v>
      </c>
      <c r="R51" s="176" t="s">
        <v>98</v>
      </c>
      <c r="S51" s="177">
        <f>D57*E57</f>
        <v>11168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(3)'!J54</f>
        <v>2</v>
      </c>
      <c r="E52" s="152">
        <v>35</v>
      </c>
      <c r="F52" s="152">
        <f t="shared" si="0"/>
        <v>4</v>
      </c>
      <c r="G52" s="152">
        <f t="shared" si="1"/>
        <v>1225</v>
      </c>
      <c r="H52" s="152">
        <f t="shared" si="2"/>
        <v>70</v>
      </c>
      <c r="J52" s="175" t="s">
        <v>98</v>
      </c>
      <c r="K52" s="174">
        <f>B56*F57</f>
        <v>1080</v>
      </c>
      <c r="L52" s="174"/>
      <c r="M52" s="174"/>
      <c r="N52" s="217" t="s">
        <v>97</v>
      </c>
      <c r="O52" s="174">
        <f>D57*D57</f>
        <v>1024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(3)'!J55</f>
        <v>4</v>
      </c>
      <c r="E53" s="152">
        <v>34</v>
      </c>
      <c r="F53" s="152">
        <f t="shared" si="0"/>
        <v>16</v>
      </c>
      <c r="G53" s="152">
        <f t="shared" si="1"/>
        <v>1156</v>
      </c>
      <c r="H53" s="152">
        <f t="shared" si="2"/>
        <v>136</v>
      </c>
      <c r="I53" s="173" t="s">
        <v>89</v>
      </c>
      <c r="J53" s="175"/>
      <c r="K53" s="177">
        <f>N51-S51</f>
        <v>12</v>
      </c>
      <c r="L53" s="177"/>
      <c r="M53" s="175"/>
      <c r="O53" s="217" t="s">
        <v>107</v>
      </c>
      <c r="P53" s="177">
        <f>K53</f>
        <v>12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(3)'!J56</f>
        <v>4</v>
      </c>
      <c r="E54" s="152">
        <v>34</v>
      </c>
      <c r="F54" s="152">
        <f t="shared" si="0"/>
        <v>16</v>
      </c>
      <c r="G54" s="152">
        <f t="shared" si="1"/>
        <v>1156</v>
      </c>
      <c r="H54" s="152">
        <f t="shared" si="2"/>
        <v>136</v>
      </c>
      <c r="I54" s="175"/>
      <c r="J54" s="175" t="s">
        <v>98</v>
      </c>
      <c r="K54" s="175">
        <f>K52-O52</f>
        <v>56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4984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(3)'!J57</f>
        <v>3</v>
      </c>
      <c r="E55" s="152">
        <v>36</v>
      </c>
      <c r="F55" s="152">
        <f t="shared" si="0"/>
        <v>9</v>
      </c>
      <c r="G55" s="152">
        <f t="shared" si="1"/>
        <v>1296</v>
      </c>
      <c r="H55" s="152">
        <f t="shared" si="2"/>
        <v>108</v>
      </c>
      <c r="I55" s="173" t="s">
        <v>89</v>
      </c>
      <c r="J55" s="177">
        <f>P53</f>
        <v>12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(3)'!J58</f>
        <v>2</v>
      </c>
      <c r="E56" s="152">
        <v>34</v>
      </c>
      <c r="F56" s="152">
        <f t="shared" si="0"/>
        <v>4</v>
      </c>
      <c r="G56" s="152">
        <f t="shared" si="1"/>
        <v>1156</v>
      </c>
      <c r="H56" s="152">
        <f t="shared" si="2"/>
        <v>68</v>
      </c>
      <c r="I56" s="175"/>
      <c r="J56" s="178">
        <f>SQRT(P54)</f>
        <v>70.5974503788912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 t="shared" ref="D57:H57" si="3">SUM(D47:D56)</f>
        <v>32</v>
      </c>
      <c r="E57" s="171">
        <f t="shared" si="3"/>
        <v>349</v>
      </c>
      <c r="F57" s="171">
        <f t="shared" si="3"/>
        <v>108</v>
      </c>
      <c r="G57" s="171">
        <f t="shared" si="3"/>
        <v>12189</v>
      </c>
      <c r="H57" s="171">
        <f t="shared" si="3"/>
        <v>1118</v>
      </c>
      <c r="I57" s="179" t="s">
        <v>89</v>
      </c>
      <c r="J57" s="180">
        <f>J55/J56</f>
        <v>0.169977809901022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130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 t="shared" ref="G60:G69" si="4">D47</f>
        <v>3</v>
      </c>
      <c r="H60" s="152">
        <f t="shared" ref="H60:H69" si="5">G60*G60</f>
        <v>9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si="4"/>
        <v>3</v>
      </c>
      <c r="H61" s="152">
        <f t="shared" si="5"/>
        <v>9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4"/>
        <v>4</v>
      </c>
      <c r="H62" s="152">
        <f t="shared" si="5"/>
        <v>16</v>
      </c>
      <c r="I62" s="173" t="s">
        <v>131</v>
      </c>
      <c r="J62" s="176" t="s">
        <v>98</v>
      </c>
      <c r="K62" s="176">
        <f>E69</f>
        <v>10</v>
      </c>
      <c r="L62" s="183" t="s">
        <v>91</v>
      </c>
      <c r="M62" s="176">
        <f>H70</f>
        <v>108</v>
      </c>
      <c r="N62" s="176" t="s">
        <v>104</v>
      </c>
      <c r="O62" s="176" t="s">
        <v>98</v>
      </c>
      <c r="P62" s="176">
        <f>G70</f>
        <v>32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4"/>
        <v>3</v>
      </c>
      <c r="H63" s="152">
        <f t="shared" si="5"/>
        <v>9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4"/>
        <v>4</v>
      </c>
      <c r="H64" s="152">
        <f t="shared" si="5"/>
        <v>16</v>
      </c>
      <c r="I64" s="173" t="s">
        <v>131</v>
      </c>
      <c r="J64" s="177">
        <f>K62*M62</f>
        <v>1080</v>
      </c>
      <c r="K64" s="177"/>
      <c r="L64" s="177"/>
      <c r="M64" s="219" t="s">
        <v>97</v>
      </c>
      <c r="N64" s="177">
        <f>P62*P62</f>
        <v>1024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4"/>
        <v>2</v>
      </c>
      <c r="H65" s="152">
        <f t="shared" si="5"/>
        <v>4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4"/>
        <v>4</v>
      </c>
      <c r="H66" s="152">
        <f t="shared" si="5"/>
        <v>16</v>
      </c>
      <c r="I66" s="173" t="s">
        <v>131</v>
      </c>
      <c r="J66" s="177">
        <f>J64-N64</f>
        <v>56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4"/>
        <v>4</v>
      </c>
      <c r="H67" s="152">
        <f t="shared" si="5"/>
        <v>16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4"/>
        <v>3</v>
      </c>
      <c r="H68" s="152">
        <f t="shared" si="5"/>
        <v>9</v>
      </c>
      <c r="I68" s="173" t="s">
        <v>131</v>
      </c>
      <c r="J68" s="188">
        <f>J66/J67</f>
        <v>0.622222222222222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4"/>
        <v>2</v>
      </c>
      <c r="H69" s="152">
        <f t="shared" si="5"/>
        <v>4</v>
      </c>
    </row>
    <row r="70" ht="25" customHeight="1" spans="5:8">
      <c r="E70" s="171" t="s">
        <v>111</v>
      </c>
      <c r="F70" s="171"/>
      <c r="G70" s="171">
        <f>SUM(G60:G69)</f>
        <v>32</v>
      </c>
      <c r="H70" s="171">
        <f>SUM(H60:H69)</f>
        <v>108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3" workbookViewId="0">
      <selection activeCell="E59" sqref="E59:Q70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3.03333333333333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132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(3)'!K49</f>
        <v>4</v>
      </c>
      <c r="E47" s="152">
        <v>35</v>
      </c>
      <c r="F47" s="152">
        <f t="shared" ref="F47:F56" si="0">D47*D47</f>
        <v>16</v>
      </c>
      <c r="G47" s="152">
        <f t="shared" ref="G47:G56" si="1">E47*E47</f>
        <v>1225</v>
      </c>
      <c r="H47" s="152">
        <f t="shared" ref="H47:H56" si="2">D47*E47</f>
        <v>140</v>
      </c>
    </row>
    <row r="48" ht="25" customHeight="1" spans="2:8">
      <c r="B48" s="26">
        <v>2</v>
      </c>
      <c r="C48" s="26" t="s">
        <v>87</v>
      </c>
      <c r="D48" s="26">
        <f>'TAHAP2 (3)'!K50</f>
        <v>3</v>
      </c>
      <c r="E48" s="152">
        <v>34</v>
      </c>
      <c r="F48" s="152">
        <f t="shared" si="0"/>
        <v>9</v>
      </c>
      <c r="G48" s="152">
        <f t="shared" si="1"/>
        <v>1156</v>
      </c>
      <c r="H48" s="152">
        <f t="shared" si="2"/>
        <v>102</v>
      </c>
    </row>
    <row r="49" ht="25" customHeight="1" spans="2:24">
      <c r="B49" s="26">
        <v>3</v>
      </c>
      <c r="C49" s="26" t="s">
        <v>88</v>
      </c>
      <c r="D49" s="26">
        <f>'TAHAP2 (3)'!K51</f>
        <v>4</v>
      </c>
      <c r="E49" s="152">
        <v>35</v>
      </c>
      <c r="F49" s="152">
        <f t="shared" si="0"/>
        <v>16</v>
      </c>
      <c r="G49" s="152">
        <f t="shared" si="1"/>
        <v>1225</v>
      </c>
      <c r="H49" s="152">
        <f t="shared" si="2"/>
        <v>140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1328</v>
      </c>
      <c r="P49" s="156"/>
      <c r="Q49" s="160" t="s">
        <v>92</v>
      </c>
      <c r="R49" s="156">
        <f>D57</f>
        <v>38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(3)'!K52</f>
        <v>4</v>
      </c>
      <c r="E50" s="152">
        <v>35</v>
      </c>
      <c r="F50" s="152">
        <f t="shared" si="0"/>
        <v>16</v>
      </c>
      <c r="G50" s="152">
        <f t="shared" si="1"/>
        <v>1225</v>
      </c>
      <c r="H50" s="152">
        <f t="shared" si="2"/>
        <v>140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146</v>
      </c>
      <c r="N50" s="217" t="s">
        <v>97</v>
      </c>
      <c r="O50" s="175" t="s">
        <v>98</v>
      </c>
      <c r="P50" s="173">
        <f>D57</f>
        <v>38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(3)'!K53</f>
        <v>4</v>
      </c>
      <c r="E51" s="152">
        <v>37</v>
      </c>
      <c r="F51" s="152">
        <f t="shared" si="0"/>
        <v>16</v>
      </c>
      <c r="G51" s="152">
        <f t="shared" si="1"/>
        <v>1369</v>
      </c>
      <c r="H51" s="152">
        <f t="shared" si="2"/>
        <v>148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13280</v>
      </c>
      <c r="O51" s="177"/>
      <c r="P51" s="177"/>
      <c r="Q51" s="177" t="s">
        <v>104</v>
      </c>
      <c r="R51" s="176" t="s">
        <v>98</v>
      </c>
      <c r="S51" s="177">
        <f>D57*E57</f>
        <v>13262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(3)'!K54</f>
        <v>4</v>
      </c>
      <c r="E52" s="152">
        <v>35</v>
      </c>
      <c r="F52" s="152">
        <f t="shared" si="0"/>
        <v>16</v>
      </c>
      <c r="G52" s="152">
        <f t="shared" si="1"/>
        <v>1225</v>
      </c>
      <c r="H52" s="152">
        <f t="shared" si="2"/>
        <v>140</v>
      </c>
      <c r="J52" s="175" t="s">
        <v>98</v>
      </c>
      <c r="K52" s="174">
        <f>B56*F57</f>
        <v>1460</v>
      </c>
      <c r="L52" s="174"/>
      <c r="M52" s="174"/>
      <c r="N52" s="217" t="s">
        <v>97</v>
      </c>
      <c r="O52" s="174">
        <f>D57*D57</f>
        <v>1444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(3)'!K55</f>
        <v>4</v>
      </c>
      <c r="E53" s="152">
        <v>34</v>
      </c>
      <c r="F53" s="152">
        <f t="shared" si="0"/>
        <v>16</v>
      </c>
      <c r="G53" s="152">
        <f t="shared" si="1"/>
        <v>1156</v>
      </c>
      <c r="H53" s="152">
        <f t="shared" si="2"/>
        <v>136</v>
      </c>
      <c r="I53" s="173" t="s">
        <v>89</v>
      </c>
      <c r="J53" s="175"/>
      <c r="K53" s="177">
        <f>N51-S51</f>
        <v>18</v>
      </c>
      <c r="L53" s="177"/>
      <c r="M53" s="175"/>
      <c r="O53" s="217" t="s">
        <v>107</v>
      </c>
      <c r="P53" s="177">
        <f>K53</f>
        <v>18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(3)'!K56</f>
        <v>4</v>
      </c>
      <c r="E54" s="152">
        <v>34</v>
      </c>
      <c r="F54" s="152">
        <f t="shared" si="0"/>
        <v>16</v>
      </c>
      <c r="G54" s="152">
        <f t="shared" si="1"/>
        <v>1156</v>
      </c>
      <c r="H54" s="152">
        <f t="shared" si="2"/>
        <v>136</v>
      </c>
      <c r="I54" s="175"/>
      <c r="J54" s="175" t="s">
        <v>98</v>
      </c>
      <c r="K54" s="175">
        <f>K52-O52</f>
        <v>16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1424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(3)'!K57</f>
        <v>4</v>
      </c>
      <c r="E55" s="152">
        <v>36</v>
      </c>
      <c r="F55" s="152">
        <f t="shared" si="0"/>
        <v>16</v>
      </c>
      <c r="G55" s="152">
        <f t="shared" si="1"/>
        <v>1296</v>
      </c>
      <c r="H55" s="152">
        <f t="shared" si="2"/>
        <v>144</v>
      </c>
      <c r="I55" s="173" t="s">
        <v>89</v>
      </c>
      <c r="J55" s="177">
        <f>P53</f>
        <v>18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(3)'!K58</f>
        <v>3</v>
      </c>
      <c r="E56" s="152">
        <v>34</v>
      </c>
      <c r="F56" s="152">
        <f t="shared" si="0"/>
        <v>9</v>
      </c>
      <c r="G56" s="152">
        <f t="shared" si="1"/>
        <v>1156</v>
      </c>
      <c r="H56" s="152">
        <f t="shared" si="2"/>
        <v>102</v>
      </c>
      <c r="I56" s="175"/>
      <c r="J56" s="178">
        <f>SQRT(P54)</f>
        <v>37.7359245282264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 t="shared" ref="D57:H57" si="3">SUM(D47:D56)</f>
        <v>38</v>
      </c>
      <c r="E57" s="171">
        <f t="shared" si="3"/>
        <v>349</v>
      </c>
      <c r="F57" s="171">
        <f t="shared" si="3"/>
        <v>146</v>
      </c>
      <c r="G57" s="171">
        <f t="shared" si="3"/>
        <v>12189</v>
      </c>
      <c r="H57" s="171">
        <f t="shared" si="3"/>
        <v>1328</v>
      </c>
      <c r="I57" s="179" t="s">
        <v>89</v>
      </c>
      <c r="J57" s="180">
        <f>J55/J56</f>
        <v>0.476999046002862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132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 t="shared" ref="G60:G69" si="4">D47</f>
        <v>4</v>
      </c>
      <c r="H60" s="152">
        <f t="shared" ref="H60:H69" si="5">G60*G60</f>
        <v>16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si="4"/>
        <v>3</v>
      </c>
      <c r="H61" s="152">
        <f t="shared" si="5"/>
        <v>9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4"/>
        <v>4</v>
      </c>
      <c r="H62" s="152">
        <f t="shared" si="5"/>
        <v>16</v>
      </c>
      <c r="I62" s="173" t="s">
        <v>133</v>
      </c>
      <c r="J62" s="176" t="s">
        <v>98</v>
      </c>
      <c r="K62" s="176">
        <f>E69</f>
        <v>10</v>
      </c>
      <c r="L62" s="183" t="s">
        <v>91</v>
      </c>
      <c r="M62" s="176">
        <f>H70</f>
        <v>146</v>
      </c>
      <c r="N62" s="176" t="s">
        <v>104</v>
      </c>
      <c r="O62" s="176" t="s">
        <v>98</v>
      </c>
      <c r="P62" s="176">
        <f>G70</f>
        <v>38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4"/>
        <v>4</v>
      </c>
      <c r="H63" s="152">
        <f t="shared" si="5"/>
        <v>16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4"/>
        <v>4</v>
      </c>
      <c r="H64" s="152">
        <f t="shared" si="5"/>
        <v>16</v>
      </c>
      <c r="I64" s="173" t="s">
        <v>133</v>
      </c>
      <c r="J64" s="177">
        <f>K62*M62</f>
        <v>1460</v>
      </c>
      <c r="K64" s="177"/>
      <c r="L64" s="177"/>
      <c r="M64" s="219" t="s">
        <v>97</v>
      </c>
      <c r="N64" s="177">
        <f>P62*P62</f>
        <v>1444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4"/>
        <v>4</v>
      </c>
      <c r="H65" s="152">
        <f t="shared" si="5"/>
        <v>16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4"/>
        <v>4</v>
      </c>
      <c r="H66" s="152">
        <f t="shared" si="5"/>
        <v>16</v>
      </c>
      <c r="I66" s="173" t="s">
        <v>133</v>
      </c>
      <c r="J66" s="177">
        <f>J64-N64</f>
        <v>16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4"/>
        <v>4</v>
      </c>
      <c r="H67" s="152">
        <f t="shared" si="5"/>
        <v>16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4"/>
        <v>4</v>
      </c>
      <c r="H68" s="152">
        <f t="shared" si="5"/>
        <v>16</v>
      </c>
      <c r="I68" s="173" t="s">
        <v>133</v>
      </c>
      <c r="J68" s="188">
        <f>J66/J67</f>
        <v>0.177777777777778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4"/>
        <v>3</v>
      </c>
      <c r="H69" s="152">
        <f t="shared" si="5"/>
        <v>9</v>
      </c>
    </row>
    <row r="70" ht="25" customHeight="1" spans="5:8">
      <c r="E70" s="171" t="s">
        <v>111</v>
      </c>
      <c r="F70" s="171"/>
      <c r="G70" s="171">
        <f>SUM(G60:G69)</f>
        <v>38</v>
      </c>
      <c r="H70" s="171">
        <f>SUM(H60:H69)</f>
        <v>146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5" workbookViewId="0">
      <selection activeCell="E59" sqref="E59:Q70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3.03333333333333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134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(3)'!L49</f>
        <v>4</v>
      </c>
      <c r="E47" s="152">
        <v>35</v>
      </c>
      <c r="F47" s="152">
        <f t="shared" ref="F47:F56" si="0">D47*D47</f>
        <v>16</v>
      </c>
      <c r="G47" s="152">
        <f t="shared" ref="G47:G56" si="1">E47*E47</f>
        <v>1225</v>
      </c>
      <c r="H47" s="152">
        <f t="shared" ref="H47:H56" si="2">D47*E47</f>
        <v>140</v>
      </c>
    </row>
    <row r="48" ht="25" customHeight="1" spans="2:8">
      <c r="B48" s="26">
        <v>2</v>
      </c>
      <c r="C48" s="26" t="s">
        <v>87</v>
      </c>
      <c r="D48" s="26">
        <f>'TAHAP2 (3)'!L50</f>
        <v>4</v>
      </c>
      <c r="E48" s="152">
        <v>34</v>
      </c>
      <c r="F48" s="152">
        <f t="shared" si="0"/>
        <v>16</v>
      </c>
      <c r="G48" s="152">
        <f t="shared" si="1"/>
        <v>1156</v>
      </c>
      <c r="H48" s="152">
        <f t="shared" si="2"/>
        <v>136</v>
      </c>
    </row>
    <row r="49" ht="25" customHeight="1" spans="2:24">
      <c r="B49" s="26">
        <v>3</v>
      </c>
      <c r="C49" s="26" t="s">
        <v>88</v>
      </c>
      <c r="D49" s="26">
        <f>'TAHAP2 (3)'!L51</f>
        <v>3</v>
      </c>
      <c r="E49" s="152">
        <v>35</v>
      </c>
      <c r="F49" s="152">
        <f t="shared" si="0"/>
        <v>9</v>
      </c>
      <c r="G49" s="152">
        <f t="shared" si="1"/>
        <v>1225</v>
      </c>
      <c r="H49" s="152">
        <f t="shared" si="2"/>
        <v>105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1154</v>
      </c>
      <c r="P49" s="156"/>
      <c r="Q49" s="160" t="s">
        <v>92</v>
      </c>
      <c r="R49" s="156">
        <f>D57</f>
        <v>33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(3)'!L52</f>
        <v>2</v>
      </c>
      <c r="E50" s="152">
        <v>35</v>
      </c>
      <c r="F50" s="152">
        <f t="shared" si="0"/>
        <v>4</v>
      </c>
      <c r="G50" s="152">
        <f t="shared" si="1"/>
        <v>1225</v>
      </c>
      <c r="H50" s="152">
        <f t="shared" si="2"/>
        <v>70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115</v>
      </c>
      <c r="N50" s="217" t="s">
        <v>97</v>
      </c>
      <c r="O50" s="175" t="s">
        <v>98</v>
      </c>
      <c r="P50" s="173">
        <f>D57</f>
        <v>33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(3)'!L53</f>
        <v>4</v>
      </c>
      <c r="E51" s="152">
        <v>37</v>
      </c>
      <c r="F51" s="152">
        <f t="shared" si="0"/>
        <v>16</v>
      </c>
      <c r="G51" s="152">
        <f t="shared" si="1"/>
        <v>1369</v>
      </c>
      <c r="H51" s="152">
        <f t="shared" si="2"/>
        <v>148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11540</v>
      </c>
      <c r="O51" s="177"/>
      <c r="P51" s="177"/>
      <c r="Q51" s="177" t="s">
        <v>104</v>
      </c>
      <c r="R51" s="176" t="s">
        <v>98</v>
      </c>
      <c r="S51" s="177">
        <f>D57*E57</f>
        <v>11517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(3)'!L54</f>
        <v>3</v>
      </c>
      <c r="E52" s="152">
        <v>35</v>
      </c>
      <c r="F52" s="152">
        <f t="shared" si="0"/>
        <v>9</v>
      </c>
      <c r="G52" s="152">
        <f t="shared" si="1"/>
        <v>1225</v>
      </c>
      <c r="H52" s="152">
        <f t="shared" si="2"/>
        <v>105</v>
      </c>
      <c r="J52" s="175" t="s">
        <v>98</v>
      </c>
      <c r="K52" s="174">
        <f>B56*F57</f>
        <v>1150</v>
      </c>
      <c r="L52" s="174"/>
      <c r="M52" s="174"/>
      <c r="N52" s="217" t="s">
        <v>97</v>
      </c>
      <c r="O52" s="174">
        <f>D57*D57</f>
        <v>1089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(3)'!L55</f>
        <v>4</v>
      </c>
      <c r="E53" s="152">
        <v>34</v>
      </c>
      <c r="F53" s="152">
        <f t="shared" si="0"/>
        <v>16</v>
      </c>
      <c r="G53" s="152">
        <f t="shared" si="1"/>
        <v>1156</v>
      </c>
      <c r="H53" s="152">
        <f t="shared" si="2"/>
        <v>136</v>
      </c>
      <c r="I53" s="173" t="s">
        <v>89</v>
      </c>
      <c r="J53" s="175"/>
      <c r="K53" s="177">
        <f>N51-S51</f>
        <v>23</v>
      </c>
      <c r="L53" s="177"/>
      <c r="M53" s="175"/>
      <c r="O53" s="217" t="s">
        <v>107</v>
      </c>
      <c r="P53" s="177">
        <f>K53</f>
        <v>23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(3)'!L56</f>
        <v>2</v>
      </c>
      <c r="E54" s="152">
        <v>34</v>
      </c>
      <c r="F54" s="152">
        <f t="shared" si="0"/>
        <v>4</v>
      </c>
      <c r="G54" s="152">
        <f t="shared" si="1"/>
        <v>1156</v>
      </c>
      <c r="H54" s="152">
        <f t="shared" si="2"/>
        <v>68</v>
      </c>
      <c r="I54" s="175"/>
      <c r="J54" s="175" t="s">
        <v>98</v>
      </c>
      <c r="K54" s="175">
        <f>K52-O52</f>
        <v>61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5429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(3)'!L57</f>
        <v>4</v>
      </c>
      <c r="E55" s="152">
        <v>36</v>
      </c>
      <c r="F55" s="152">
        <f t="shared" si="0"/>
        <v>16</v>
      </c>
      <c r="G55" s="152">
        <f t="shared" si="1"/>
        <v>1296</v>
      </c>
      <c r="H55" s="152">
        <f t="shared" si="2"/>
        <v>144</v>
      </c>
      <c r="I55" s="173" t="s">
        <v>89</v>
      </c>
      <c r="J55" s="177">
        <f>P53</f>
        <v>23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(3)'!L58</f>
        <v>3</v>
      </c>
      <c r="E56" s="152">
        <v>34</v>
      </c>
      <c r="F56" s="152">
        <f t="shared" si="0"/>
        <v>9</v>
      </c>
      <c r="G56" s="152">
        <f t="shared" si="1"/>
        <v>1156</v>
      </c>
      <c r="H56" s="152">
        <f t="shared" si="2"/>
        <v>102</v>
      </c>
      <c r="I56" s="175"/>
      <c r="J56" s="178">
        <f>SQRT(P54)</f>
        <v>73.6817480791546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 t="shared" ref="D57:H57" si="3">SUM(D47:D56)</f>
        <v>33</v>
      </c>
      <c r="E57" s="171">
        <f t="shared" si="3"/>
        <v>349</v>
      </c>
      <c r="F57" s="171">
        <f t="shared" si="3"/>
        <v>115</v>
      </c>
      <c r="G57" s="171">
        <f t="shared" si="3"/>
        <v>12189</v>
      </c>
      <c r="H57" s="171">
        <f t="shared" si="3"/>
        <v>1154</v>
      </c>
      <c r="I57" s="179" t="s">
        <v>89</v>
      </c>
      <c r="J57" s="180">
        <f>J55/J56</f>
        <v>0.312153288970447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134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 t="shared" ref="G60:G69" si="4">D47</f>
        <v>4</v>
      </c>
      <c r="H60" s="152">
        <f t="shared" ref="H60:H69" si="5">G60*G60</f>
        <v>16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si="4"/>
        <v>4</v>
      </c>
      <c r="H61" s="152">
        <f t="shared" si="5"/>
        <v>16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4"/>
        <v>3</v>
      </c>
      <c r="H62" s="152">
        <f t="shared" si="5"/>
        <v>9</v>
      </c>
      <c r="I62" s="173" t="s">
        <v>135</v>
      </c>
      <c r="J62" s="176" t="s">
        <v>98</v>
      </c>
      <c r="K62" s="176">
        <f>E69</f>
        <v>10</v>
      </c>
      <c r="L62" s="183" t="s">
        <v>91</v>
      </c>
      <c r="M62" s="176">
        <f>H70</f>
        <v>115</v>
      </c>
      <c r="N62" s="176" t="s">
        <v>104</v>
      </c>
      <c r="O62" s="176" t="s">
        <v>98</v>
      </c>
      <c r="P62" s="176">
        <f>G70</f>
        <v>33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4"/>
        <v>2</v>
      </c>
      <c r="H63" s="152">
        <f t="shared" si="5"/>
        <v>4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4"/>
        <v>4</v>
      </c>
      <c r="H64" s="152">
        <f t="shared" si="5"/>
        <v>16</v>
      </c>
      <c r="I64" s="173" t="s">
        <v>135</v>
      </c>
      <c r="J64" s="177">
        <f>K62*M62</f>
        <v>1150</v>
      </c>
      <c r="K64" s="177"/>
      <c r="L64" s="177"/>
      <c r="M64" s="219" t="s">
        <v>97</v>
      </c>
      <c r="N64" s="177">
        <f>P62*P62</f>
        <v>1089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4"/>
        <v>3</v>
      </c>
      <c r="H65" s="152">
        <f t="shared" si="5"/>
        <v>9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4"/>
        <v>4</v>
      </c>
      <c r="H66" s="152">
        <f t="shared" si="5"/>
        <v>16</v>
      </c>
      <c r="I66" s="173" t="s">
        <v>135</v>
      </c>
      <c r="J66" s="177">
        <f>J64-N64</f>
        <v>61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4"/>
        <v>2</v>
      </c>
      <c r="H67" s="152">
        <f t="shared" si="5"/>
        <v>4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4"/>
        <v>4</v>
      </c>
      <c r="H68" s="152">
        <f t="shared" si="5"/>
        <v>16</v>
      </c>
      <c r="I68" s="173" t="s">
        <v>135</v>
      </c>
      <c r="J68" s="188">
        <f>J66/J67</f>
        <v>0.677777777777778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4"/>
        <v>3</v>
      </c>
      <c r="H69" s="152">
        <f t="shared" si="5"/>
        <v>9</v>
      </c>
    </row>
    <row r="70" ht="25" customHeight="1" spans="5:8">
      <c r="E70" s="171" t="s">
        <v>111</v>
      </c>
      <c r="F70" s="171"/>
      <c r="G70" s="171">
        <f>SUM(G60:G69)</f>
        <v>33</v>
      </c>
      <c r="H70" s="171">
        <f>SUM(H60:H69)</f>
        <v>115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5" workbookViewId="0">
      <selection activeCell="A73" sqref="$A73:$XFD73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8" width="9" style="2"/>
    <col min="9" max="9" width="10" style="2" customWidth="1"/>
    <col min="10" max="10" width="1.925" style="2" customWidth="1"/>
    <col min="11" max="11" width="2.675" style="2" customWidth="1"/>
    <col min="12" max="12" width="3.03333333333333" style="2" customWidth="1"/>
    <col min="13" max="13" width="5.89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134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(3)'!L49</f>
        <v>4</v>
      </c>
      <c r="E47" s="152">
        <v>35</v>
      </c>
      <c r="F47" s="152">
        <f t="shared" ref="F47:F56" si="0">D47*D47</f>
        <v>16</v>
      </c>
      <c r="G47" s="152">
        <f t="shared" ref="G47:G56" si="1">E47*E47</f>
        <v>1225</v>
      </c>
      <c r="H47" s="152">
        <f t="shared" ref="H47:H56" si="2">D47*E47</f>
        <v>140</v>
      </c>
    </row>
    <row r="48" ht="25" customHeight="1" spans="2:8">
      <c r="B48" s="26">
        <v>2</v>
      </c>
      <c r="C48" s="26" t="s">
        <v>87</v>
      </c>
      <c r="D48" s="26">
        <f>'TAHAP2 (3)'!L50</f>
        <v>4</v>
      </c>
      <c r="E48" s="152">
        <v>34</v>
      </c>
      <c r="F48" s="152">
        <f t="shared" si="0"/>
        <v>16</v>
      </c>
      <c r="G48" s="152">
        <f t="shared" si="1"/>
        <v>1156</v>
      </c>
      <c r="H48" s="152">
        <f t="shared" si="2"/>
        <v>136</v>
      </c>
    </row>
    <row r="49" ht="25" customHeight="1" spans="2:24">
      <c r="B49" s="26">
        <v>3</v>
      </c>
      <c r="C49" s="26" t="s">
        <v>88</v>
      </c>
      <c r="D49" s="26">
        <f>'TAHAP2 (3)'!L51</f>
        <v>3</v>
      </c>
      <c r="E49" s="152">
        <v>35</v>
      </c>
      <c r="F49" s="152">
        <f t="shared" si="0"/>
        <v>9</v>
      </c>
      <c r="G49" s="152">
        <f t="shared" si="1"/>
        <v>1225</v>
      </c>
      <c r="H49" s="152">
        <f t="shared" si="2"/>
        <v>105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1154</v>
      </c>
      <c r="P49" s="156"/>
      <c r="Q49" s="160" t="s">
        <v>92</v>
      </c>
      <c r="R49" s="156">
        <f>D57</f>
        <v>33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(3)'!L52</f>
        <v>2</v>
      </c>
      <c r="E50" s="152">
        <v>35</v>
      </c>
      <c r="F50" s="152">
        <f t="shared" si="0"/>
        <v>4</v>
      </c>
      <c r="G50" s="152">
        <f t="shared" si="1"/>
        <v>1225</v>
      </c>
      <c r="H50" s="152">
        <f t="shared" si="2"/>
        <v>70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115</v>
      </c>
      <c r="N50" s="217" t="s">
        <v>97</v>
      </c>
      <c r="O50" s="175" t="s">
        <v>98</v>
      </c>
      <c r="P50" s="173">
        <f>D57</f>
        <v>33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(3)'!L53</f>
        <v>4</v>
      </c>
      <c r="E51" s="152">
        <v>37</v>
      </c>
      <c r="F51" s="152">
        <f t="shared" si="0"/>
        <v>16</v>
      </c>
      <c r="G51" s="152">
        <f t="shared" si="1"/>
        <v>1369</v>
      </c>
      <c r="H51" s="152">
        <f t="shared" si="2"/>
        <v>148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11540</v>
      </c>
      <c r="O51" s="177"/>
      <c r="P51" s="177"/>
      <c r="Q51" s="177" t="s">
        <v>104</v>
      </c>
      <c r="R51" s="176" t="s">
        <v>98</v>
      </c>
      <c r="S51" s="177">
        <f>D57*E57</f>
        <v>11517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(3)'!L54</f>
        <v>3</v>
      </c>
      <c r="E52" s="152">
        <v>35</v>
      </c>
      <c r="F52" s="152">
        <f t="shared" si="0"/>
        <v>9</v>
      </c>
      <c r="G52" s="152">
        <f t="shared" si="1"/>
        <v>1225</v>
      </c>
      <c r="H52" s="152">
        <f t="shared" si="2"/>
        <v>105</v>
      </c>
      <c r="J52" s="175" t="s">
        <v>98</v>
      </c>
      <c r="K52" s="174">
        <f>B56*F57</f>
        <v>1150</v>
      </c>
      <c r="L52" s="174"/>
      <c r="M52" s="174"/>
      <c r="N52" s="217" t="s">
        <v>97</v>
      </c>
      <c r="O52" s="174">
        <f>D57*D57</f>
        <v>1089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(3)'!L55</f>
        <v>4</v>
      </c>
      <c r="E53" s="152">
        <v>34</v>
      </c>
      <c r="F53" s="152">
        <f t="shared" si="0"/>
        <v>16</v>
      </c>
      <c r="G53" s="152">
        <f t="shared" si="1"/>
        <v>1156</v>
      </c>
      <c r="H53" s="152">
        <f t="shared" si="2"/>
        <v>136</v>
      </c>
      <c r="I53" s="173" t="s">
        <v>89</v>
      </c>
      <c r="J53" s="175"/>
      <c r="K53" s="177">
        <f>N51-S51</f>
        <v>23</v>
      </c>
      <c r="L53" s="177"/>
      <c r="M53" s="175"/>
      <c r="O53" s="217" t="s">
        <v>107</v>
      </c>
      <c r="P53" s="177">
        <f>K53</f>
        <v>23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(3)'!L56</f>
        <v>2</v>
      </c>
      <c r="E54" s="152">
        <v>34</v>
      </c>
      <c r="F54" s="152">
        <f t="shared" si="0"/>
        <v>4</v>
      </c>
      <c r="G54" s="152">
        <f t="shared" si="1"/>
        <v>1156</v>
      </c>
      <c r="H54" s="152">
        <f t="shared" si="2"/>
        <v>68</v>
      </c>
      <c r="I54" s="175"/>
      <c r="J54" s="175" t="s">
        <v>98</v>
      </c>
      <c r="K54" s="175">
        <f>K52-O52</f>
        <v>61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5429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(3)'!L57</f>
        <v>4</v>
      </c>
      <c r="E55" s="152">
        <v>36</v>
      </c>
      <c r="F55" s="152">
        <f t="shared" si="0"/>
        <v>16</v>
      </c>
      <c r="G55" s="152">
        <f t="shared" si="1"/>
        <v>1296</v>
      </c>
      <c r="H55" s="152">
        <f t="shared" si="2"/>
        <v>144</v>
      </c>
      <c r="I55" s="173" t="s">
        <v>89</v>
      </c>
      <c r="J55" s="177">
        <f>P53</f>
        <v>23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(3)'!L58</f>
        <v>3</v>
      </c>
      <c r="E56" s="152">
        <v>34</v>
      </c>
      <c r="F56" s="152">
        <f t="shared" si="0"/>
        <v>9</v>
      </c>
      <c r="G56" s="152">
        <f t="shared" si="1"/>
        <v>1156</v>
      </c>
      <c r="H56" s="152">
        <f t="shared" si="2"/>
        <v>102</v>
      </c>
      <c r="I56" s="175"/>
      <c r="J56" s="178">
        <f>SQRT(P54)</f>
        <v>73.6817480791546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 t="shared" ref="D57:H57" si="3">SUM(D47:D56)</f>
        <v>33</v>
      </c>
      <c r="E57" s="171">
        <f t="shared" si="3"/>
        <v>349</v>
      </c>
      <c r="F57" s="171">
        <f t="shared" si="3"/>
        <v>115</v>
      </c>
      <c r="G57" s="171">
        <f t="shared" si="3"/>
        <v>12189</v>
      </c>
      <c r="H57" s="171">
        <f t="shared" si="3"/>
        <v>1154</v>
      </c>
      <c r="I57" s="179" t="s">
        <v>89</v>
      </c>
      <c r="J57" s="180">
        <f>J55/J56</f>
        <v>0.312153288970447</v>
      </c>
      <c r="K57" s="180"/>
      <c r="L57" s="180"/>
      <c r="M57" s="180"/>
    </row>
    <row r="59" ht="35" customHeight="1" spans="5:22">
      <c r="E59" s="168" t="s">
        <v>3</v>
      </c>
      <c r="F59" s="169" t="s">
        <v>112</v>
      </c>
      <c r="G59" s="170" t="s">
        <v>136</v>
      </c>
      <c r="H59" s="170" t="s">
        <v>137</v>
      </c>
      <c r="V59" t="s">
        <v>138</v>
      </c>
    </row>
    <row r="60" ht="25" customHeight="1" spans="5:9">
      <c r="E60" s="26">
        <v>1</v>
      </c>
      <c r="F60" s="26" t="s">
        <v>86</v>
      </c>
      <c r="G60" s="26">
        <f>E47</f>
        <v>35</v>
      </c>
      <c r="H60" s="152">
        <f t="shared" ref="H60:H69" si="4">G60*G60</f>
        <v>1225</v>
      </c>
      <c r="I60" s="181" t="s">
        <v>139</v>
      </c>
    </row>
    <row r="61" ht="25" customHeight="1" spans="5:9">
      <c r="E61" s="26">
        <v>2</v>
      </c>
      <c r="F61" s="26" t="s">
        <v>87</v>
      </c>
      <c r="G61" s="26">
        <f t="shared" ref="G61:G69" si="5">E48</f>
        <v>34</v>
      </c>
      <c r="H61" s="152">
        <f t="shared" si="4"/>
        <v>1156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5"/>
        <v>35</v>
      </c>
      <c r="H62" s="152">
        <f t="shared" si="4"/>
        <v>1225</v>
      </c>
      <c r="I62" s="173" t="s">
        <v>140</v>
      </c>
      <c r="J62" s="176" t="s">
        <v>98</v>
      </c>
      <c r="K62" s="176">
        <f>E69</f>
        <v>10</v>
      </c>
      <c r="L62" s="183" t="s">
        <v>91</v>
      </c>
      <c r="M62" s="176">
        <f>H70</f>
        <v>12189</v>
      </c>
      <c r="N62" s="176" t="s">
        <v>104</v>
      </c>
      <c r="O62" s="176" t="s">
        <v>98</v>
      </c>
      <c r="P62" s="176">
        <f>G70</f>
        <v>349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5"/>
        <v>35</v>
      </c>
      <c r="H63" s="152">
        <f t="shared" si="4"/>
        <v>1225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5"/>
        <v>37</v>
      </c>
      <c r="H64" s="152">
        <f t="shared" si="4"/>
        <v>1369</v>
      </c>
      <c r="I64" s="173" t="s">
        <v>140</v>
      </c>
      <c r="J64" s="177">
        <f>K62*M62</f>
        <v>121890</v>
      </c>
      <c r="K64" s="177"/>
      <c r="L64" s="177"/>
      <c r="M64" s="219" t="s">
        <v>97</v>
      </c>
      <c r="N64" s="177">
        <f>P62*P62</f>
        <v>121801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5"/>
        <v>35</v>
      </c>
      <c r="H65" s="152">
        <f t="shared" si="4"/>
        <v>1225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5"/>
        <v>34</v>
      </c>
      <c r="H66" s="152">
        <f t="shared" si="4"/>
        <v>1156</v>
      </c>
      <c r="I66" s="173" t="s">
        <v>140</v>
      </c>
      <c r="J66" s="177">
        <f>J64-N64</f>
        <v>89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5"/>
        <v>34</v>
      </c>
      <c r="H67" s="152">
        <f t="shared" si="4"/>
        <v>1156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5"/>
        <v>36</v>
      </c>
      <c r="H68" s="152">
        <f t="shared" si="4"/>
        <v>1296</v>
      </c>
      <c r="I68" s="173" t="s">
        <v>140</v>
      </c>
      <c r="J68" s="188">
        <f>J66/J67</f>
        <v>0.988888888888889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5"/>
        <v>34</v>
      </c>
      <c r="H69" s="152">
        <f t="shared" si="4"/>
        <v>1156</v>
      </c>
    </row>
    <row r="70" ht="25" customHeight="1" spans="5:8">
      <c r="E70" s="171" t="s">
        <v>111</v>
      </c>
      <c r="F70" s="171"/>
      <c r="G70" s="171">
        <f>SUM(G60:G69)</f>
        <v>349</v>
      </c>
      <c r="H70" s="171">
        <f>SUM(H60:H69)</f>
        <v>12189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97"/>
  <sheetViews>
    <sheetView showGridLines="0" zoomScale="70" zoomScaleNormal="70" topLeftCell="A45" workbookViewId="0">
      <selection activeCell="P47" sqref="P47:S57"/>
    </sheetView>
  </sheetViews>
  <sheetFormatPr defaultColWidth="9" defaultRowHeight="15.75"/>
  <cols>
    <col min="1" max="1" width="4.625" customWidth="1"/>
    <col min="2" max="2" width="14.6333333333333" customWidth="1"/>
    <col min="3" max="13" width="8.625" customWidth="1"/>
    <col min="14" max="14" width="12.625"/>
    <col min="16" max="16" width="10.3583333333333" style="2" customWidth="1"/>
    <col min="17" max="18" width="10.175" style="2" customWidth="1"/>
    <col min="19" max="19" width="11.775" style="2" customWidth="1"/>
    <col min="20" max="20" width="9" style="2"/>
  </cols>
  <sheetData>
    <row r="2" ht="18.75" spans="1:5">
      <c r="A2" s="21" t="s">
        <v>33</v>
      </c>
      <c r="B2" s="21"/>
      <c r="C2" s="21"/>
      <c r="D2" s="21"/>
      <c r="E2" s="21"/>
    </row>
    <row r="3" spans="1:5">
      <c r="A3" s="2"/>
      <c r="B3" s="2"/>
      <c r="C3" s="2"/>
      <c r="D3" s="2"/>
      <c r="E3" s="2"/>
    </row>
    <row r="4" spans="1:5">
      <c r="A4" s="34" t="s">
        <v>1</v>
      </c>
      <c r="B4" s="35"/>
      <c r="C4" s="35"/>
      <c r="D4" s="35"/>
      <c r="E4" s="36"/>
    </row>
    <row r="5" spans="1:5">
      <c r="A5" s="37" t="s">
        <v>2</v>
      </c>
      <c r="B5" s="38"/>
      <c r="C5" s="38"/>
      <c r="D5" s="38"/>
      <c r="E5" s="39"/>
    </row>
    <row r="6" spans="1:5">
      <c r="A6" s="40" t="s">
        <v>3</v>
      </c>
      <c r="B6" s="40" t="s">
        <v>4</v>
      </c>
      <c r="C6" s="41" t="s">
        <v>34</v>
      </c>
      <c r="D6" s="42"/>
      <c r="E6" s="43"/>
    </row>
    <row r="7" spans="1:5">
      <c r="A7" s="44"/>
      <c r="B7" s="44"/>
      <c r="C7" s="45" t="s">
        <v>35</v>
      </c>
      <c r="D7" s="45" t="s">
        <v>36</v>
      </c>
      <c r="E7" s="46" t="s">
        <v>37</v>
      </c>
    </row>
    <row r="8" spans="1:5">
      <c r="A8" s="26">
        <v>1</v>
      </c>
      <c r="B8" s="27" t="s">
        <v>5</v>
      </c>
      <c r="C8" s="26"/>
      <c r="D8" s="26" t="s">
        <v>38</v>
      </c>
      <c r="E8" s="47"/>
    </row>
    <row r="9" spans="1:5">
      <c r="A9" s="26">
        <v>2</v>
      </c>
      <c r="B9" s="48" t="s">
        <v>6</v>
      </c>
      <c r="C9" s="26"/>
      <c r="D9" s="26" t="s">
        <v>38</v>
      </c>
      <c r="E9" s="47"/>
    </row>
    <row r="10" spans="1:5">
      <c r="A10" s="49">
        <v>3</v>
      </c>
      <c r="B10" s="27" t="s">
        <v>7</v>
      </c>
      <c r="C10" s="26" t="s">
        <v>38</v>
      </c>
      <c r="D10" s="26"/>
      <c r="E10" s="47"/>
    </row>
    <row r="11" spans="1:5">
      <c r="A11" s="26">
        <v>4</v>
      </c>
      <c r="B11" s="50" t="s">
        <v>8</v>
      </c>
      <c r="C11" s="26" t="s">
        <v>38</v>
      </c>
      <c r="D11" s="26"/>
      <c r="E11" s="47"/>
    </row>
    <row r="12" spans="1:5">
      <c r="A12" s="26">
        <v>5</v>
      </c>
      <c r="B12" s="27" t="s">
        <v>9</v>
      </c>
      <c r="C12" s="26"/>
      <c r="D12" s="26" t="s">
        <v>38</v>
      </c>
      <c r="E12" s="47"/>
    </row>
    <row r="13" spans="1:5">
      <c r="A13" s="26">
        <v>6</v>
      </c>
      <c r="B13" s="27" t="s">
        <v>10</v>
      </c>
      <c r="C13" s="26" t="s">
        <v>38</v>
      </c>
      <c r="D13" s="26"/>
      <c r="E13" s="47"/>
    </row>
    <row r="14" spans="1:5">
      <c r="A14" s="26">
        <v>7</v>
      </c>
      <c r="B14" s="50" t="s">
        <v>11</v>
      </c>
      <c r="C14" s="26" t="s">
        <v>38</v>
      </c>
      <c r="D14" s="26"/>
      <c r="E14" s="47"/>
    </row>
    <row r="15" spans="1:5">
      <c r="A15" s="26">
        <v>8</v>
      </c>
      <c r="B15" s="27" t="s">
        <v>12</v>
      </c>
      <c r="C15" s="26" t="s">
        <v>38</v>
      </c>
      <c r="D15" s="26"/>
      <c r="E15" s="47"/>
    </row>
    <row r="16" spans="1:5">
      <c r="A16" s="26">
        <v>9</v>
      </c>
      <c r="B16" s="50" t="s">
        <v>13</v>
      </c>
      <c r="C16" s="26" t="s">
        <v>38</v>
      </c>
      <c r="D16" s="26"/>
      <c r="E16" s="47"/>
    </row>
    <row r="17" spans="1:5">
      <c r="A17" s="26">
        <v>10</v>
      </c>
      <c r="B17" s="50" t="s">
        <v>14</v>
      </c>
      <c r="C17" s="26" t="s">
        <v>38</v>
      </c>
      <c r="D17" s="26"/>
      <c r="E17" s="47"/>
    </row>
    <row r="18" spans="1:5">
      <c r="A18" s="26">
        <v>11</v>
      </c>
      <c r="B18" s="50" t="s">
        <v>15</v>
      </c>
      <c r="C18" s="26" t="s">
        <v>38</v>
      </c>
      <c r="D18" s="26"/>
      <c r="E18" s="47"/>
    </row>
    <row r="19" spans="1:5">
      <c r="A19" s="26">
        <v>12</v>
      </c>
      <c r="B19" s="50" t="s">
        <v>16</v>
      </c>
      <c r="C19" s="26" t="s">
        <v>38</v>
      </c>
      <c r="D19" s="26"/>
      <c r="E19" s="47"/>
    </row>
    <row r="20" spans="1:5">
      <c r="A20" s="51">
        <v>13</v>
      </c>
      <c r="B20" s="27" t="s">
        <v>17</v>
      </c>
      <c r="C20" s="26" t="s">
        <v>38</v>
      </c>
      <c r="D20" s="26"/>
      <c r="E20" s="47"/>
    </row>
    <row r="21" spans="1:5">
      <c r="A21" s="51">
        <v>14</v>
      </c>
      <c r="B21" s="27" t="s">
        <v>18</v>
      </c>
      <c r="C21" s="26" t="s">
        <v>38</v>
      </c>
      <c r="D21" s="26"/>
      <c r="E21" s="47"/>
    </row>
    <row r="22" spans="1:5">
      <c r="A22" s="52" t="s">
        <v>19</v>
      </c>
      <c r="B22" s="53"/>
      <c r="C22" s="41" t="s">
        <v>34</v>
      </c>
      <c r="D22" s="42"/>
      <c r="E22" s="43"/>
    </row>
    <row r="23" spans="1:5">
      <c r="A23" s="54" t="s">
        <v>3</v>
      </c>
      <c r="B23" s="40" t="s">
        <v>4</v>
      </c>
      <c r="C23" s="45" t="s">
        <v>35</v>
      </c>
      <c r="D23" s="45" t="s">
        <v>36</v>
      </c>
      <c r="E23" s="46" t="s">
        <v>37</v>
      </c>
    </row>
    <row r="24" spans="1:5">
      <c r="A24" s="26">
        <v>1</v>
      </c>
      <c r="B24" s="27" t="s">
        <v>20</v>
      </c>
      <c r="C24" s="26"/>
      <c r="D24" s="26" t="s">
        <v>38</v>
      </c>
      <c r="E24" s="55"/>
    </row>
    <row r="25" spans="1:5">
      <c r="A25" s="26">
        <v>2</v>
      </c>
      <c r="B25" s="27" t="s">
        <v>21</v>
      </c>
      <c r="C25" s="26"/>
      <c r="D25" s="26" t="s">
        <v>38</v>
      </c>
      <c r="E25" s="55"/>
    </row>
    <row r="26" spans="1:5">
      <c r="A26" s="26">
        <v>3</v>
      </c>
      <c r="B26" s="50" t="s">
        <v>22</v>
      </c>
      <c r="C26" s="26" t="s">
        <v>38</v>
      </c>
      <c r="D26" s="26"/>
      <c r="E26" s="55"/>
    </row>
    <row r="27" spans="1:5">
      <c r="A27" s="26">
        <v>4</v>
      </c>
      <c r="B27" s="50" t="s">
        <v>23</v>
      </c>
      <c r="C27" s="26" t="s">
        <v>38</v>
      </c>
      <c r="D27" s="26"/>
      <c r="E27" s="55"/>
    </row>
    <row r="28" spans="1:5">
      <c r="A28" s="26">
        <v>5</v>
      </c>
      <c r="B28" s="50" t="s">
        <v>24</v>
      </c>
      <c r="C28" s="26" t="s">
        <v>38</v>
      </c>
      <c r="D28" s="26"/>
      <c r="E28" s="55"/>
    </row>
    <row r="29" spans="1:5">
      <c r="A29" s="26">
        <v>6</v>
      </c>
      <c r="B29" s="50" t="s">
        <v>25</v>
      </c>
      <c r="C29" s="26" t="s">
        <v>38</v>
      </c>
      <c r="D29" s="26"/>
      <c r="E29" s="55"/>
    </row>
    <row r="30" spans="1:5">
      <c r="A30" s="26">
        <v>7</v>
      </c>
      <c r="B30" s="50" t="s">
        <v>26</v>
      </c>
      <c r="C30" s="26" t="s">
        <v>38</v>
      </c>
      <c r="D30" s="26"/>
      <c r="E30" s="55"/>
    </row>
    <row r="31" spans="1:5">
      <c r="A31" s="26">
        <v>8</v>
      </c>
      <c r="B31" s="50" t="s">
        <v>27</v>
      </c>
      <c r="C31" s="26" t="s">
        <v>38</v>
      </c>
      <c r="D31" s="26"/>
      <c r="E31" s="55"/>
    </row>
    <row r="32" spans="1:5">
      <c r="A32" s="26">
        <v>9</v>
      </c>
      <c r="B32" s="47" t="s">
        <v>28</v>
      </c>
      <c r="C32" s="26" t="s">
        <v>38</v>
      </c>
      <c r="D32" s="26"/>
      <c r="E32" s="55"/>
    </row>
    <row r="33" spans="1:5">
      <c r="A33" s="26">
        <v>10</v>
      </c>
      <c r="B33" s="47" t="s">
        <v>29</v>
      </c>
      <c r="C33" s="26" t="s">
        <v>38</v>
      </c>
      <c r="D33" s="26"/>
      <c r="E33" s="55"/>
    </row>
    <row r="34" spans="1:5">
      <c r="A34" s="26">
        <v>11</v>
      </c>
      <c r="B34" s="47" t="s">
        <v>30</v>
      </c>
      <c r="C34" s="26" t="s">
        <v>38</v>
      </c>
      <c r="D34" s="26"/>
      <c r="E34" s="55"/>
    </row>
    <row r="35" spans="1:5">
      <c r="A35" s="26">
        <v>12</v>
      </c>
      <c r="B35" s="47" t="s">
        <v>31</v>
      </c>
      <c r="C35" s="26" t="s">
        <v>38</v>
      </c>
      <c r="D35" s="26"/>
      <c r="E35" s="55"/>
    </row>
    <row r="36" spans="1:5">
      <c r="A36" s="26">
        <v>13</v>
      </c>
      <c r="B36" s="47" t="s">
        <v>32</v>
      </c>
      <c r="C36" s="26" t="s">
        <v>38</v>
      </c>
      <c r="D36" s="26"/>
      <c r="E36" s="55"/>
    </row>
    <row r="37" spans="1:5">
      <c r="A37" s="56"/>
      <c r="B37" s="57"/>
      <c r="C37" s="56"/>
      <c r="D37" s="56"/>
      <c r="E37" s="57"/>
    </row>
    <row r="38" spans="1:1">
      <c r="A38" t="s">
        <v>39</v>
      </c>
    </row>
    <row r="40" spans="1:2">
      <c r="A40" s="58" t="s">
        <v>35</v>
      </c>
      <c r="B40" s="215" t="s">
        <v>40</v>
      </c>
    </row>
    <row r="41" spans="1:1">
      <c r="A41" s="58"/>
    </row>
    <row r="42" spans="1:2">
      <c r="A42" s="58" t="s">
        <v>36</v>
      </c>
      <c r="B42" s="215" t="s">
        <v>41</v>
      </c>
    </row>
    <row r="43" spans="1:1">
      <c r="A43" s="58"/>
    </row>
    <row r="44" spans="1:2">
      <c r="A44" s="58" t="s">
        <v>37</v>
      </c>
      <c r="B44" s="215" t="s">
        <v>42</v>
      </c>
    </row>
    <row r="46" ht="33" customHeight="1" spans="1:13">
      <c r="A46" s="136" t="s">
        <v>141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</row>
    <row r="47" ht="25" customHeight="1" spans="1:19">
      <c r="A47" s="137" t="s">
        <v>3</v>
      </c>
      <c r="B47" s="138" t="s">
        <v>80</v>
      </c>
      <c r="C47" s="139" t="s">
        <v>142</v>
      </c>
      <c r="D47" s="140"/>
      <c r="E47" s="140"/>
      <c r="F47" s="140"/>
      <c r="G47" s="140"/>
      <c r="H47" s="140"/>
      <c r="I47" s="140"/>
      <c r="J47" s="140"/>
      <c r="K47" s="140"/>
      <c r="L47" s="140"/>
      <c r="M47" s="149"/>
      <c r="P47" s="150" t="s">
        <v>143</v>
      </c>
      <c r="Q47" s="150" t="s">
        <v>144</v>
      </c>
      <c r="R47" s="150" t="s">
        <v>145</v>
      </c>
      <c r="S47" s="150" t="s">
        <v>39</v>
      </c>
    </row>
    <row r="48" ht="25" customHeight="1" spans="1:19">
      <c r="A48" s="141"/>
      <c r="B48" s="142"/>
      <c r="C48" s="143" t="s">
        <v>60</v>
      </c>
      <c r="D48" s="143" t="s">
        <v>62</v>
      </c>
      <c r="E48" s="143" t="s">
        <v>64</v>
      </c>
      <c r="F48" s="143" t="s">
        <v>66</v>
      </c>
      <c r="G48" s="143" t="s">
        <v>68</v>
      </c>
      <c r="H48" s="143" t="s">
        <v>70</v>
      </c>
      <c r="I48" s="143" t="s">
        <v>72</v>
      </c>
      <c r="J48" s="143" t="s">
        <v>74</v>
      </c>
      <c r="K48" s="143" t="s">
        <v>76</v>
      </c>
      <c r="L48" s="143" t="s">
        <v>78</v>
      </c>
      <c r="M48" s="151" t="s">
        <v>111</v>
      </c>
      <c r="P48" s="152" t="s">
        <v>60</v>
      </c>
      <c r="Q48" s="155">
        <f>D64</f>
        <v>0.1</v>
      </c>
      <c r="R48" s="152">
        <v>0.6319</v>
      </c>
      <c r="S48" s="152" t="s">
        <v>146</v>
      </c>
    </row>
    <row r="49" ht="25" customHeight="1" spans="1:19">
      <c r="A49" s="144">
        <v>1</v>
      </c>
      <c r="B49" s="27" t="s">
        <v>86</v>
      </c>
      <c r="C49" s="26">
        <v>4</v>
      </c>
      <c r="D49" s="26">
        <v>4</v>
      </c>
      <c r="E49" s="26">
        <v>4</v>
      </c>
      <c r="F49" s="26">
        <v>4</v>
      </c>
      <c r="G49" s="26">
        <v>4</v>
      </c>
      <c r="H49" s="26">
        <v>2</v>
      </c>
      <c r="I49" s="26">
        <v>3</v>
      </c>
      <c r="J49" s="26">
        <v>3</v>
      </c>
      <c r="K49" s="26">
        <v>4</v>
      </c>
      <c r="L49" s="26">
        <v>4</v>
      </c>
      <c r="M49" s="153">
        <f>SUM(C49:L49)</f>
        <v>36</v>
      </c>
      <c r="P49" s="152" t="s">
        <v>62</v>
      </c>
      <c r="Q49" s="155">
        <f t="shared" ref="Q49:Q57" si="0">D65</f>
        <v>0.233333333333333</v>
      </c>
      <c r="R49" s="152"/>
      <c r="S49" s="152" t="s">
        <v>146</v>
      </c>
    </row>
    <row r="50" ht="25" customHeight="1" spans="1:19">
      <c r="A50" s="144">
        <v>2</v>
      </c>
      <c r="B50" s="27" t="s">
        <v>87</v>
      </c>
      <c r="C50" s="26">
        <v>4</v>
      </c>
      <c r="D50" s="26">
        <v>3</v>
      </c>
      <c r="E50" s="26">
        <v>4</v>
      </c>
      <c r="F50" s="26">
        <v>3</v>
      </c>
      <c r="G50" s="26">
        <v>3</v>
      </c>
      <c r="H50" s="26">
        <v>4</v>
      </c>
      <c r="I50" s="26">
        <v>4</v>
      </c>
      <c r="J50" s="26">
        <v>3</v>
      </c>
      <c r="K50" s="26">
        <v>3</v>
      </c>
      <c r="L50" s="26">
        <v>4</v>
      </c>
      <c r="M50" s="153">
        <f t="shared" ref="M50:M58" si="1">SUM(C50:L50)</f>
        <v>35</v>
      </c>
      <c r="P50" s="152" t="s">
        <v>64</v>
      </c>
      <c r="Q50" s="155">
        <f t="shared" si="0"/>
        <v>0.488888888888889</v>
      </c>
      <c r="R50" s="152"/>
      <c r="S50" s="152" t="s">
        <v>146</v>
      </c>
    </row>
    <row r="51" ht="25" customHeight="1" spans="1:19">
      <c r="A51" s="144">
        <v>3</v>
      </c>
      <c r="B51" s="27" t="s">
        <v>88</v>
      </c>
      <c r="C51" s="26">
        <v>4</v>
      </c>
      <c r="D51" s="26">
        <v>3</v>
      </c>
      <c r="E51" s="26">
        <v>4</v>
      </c>
      <c r="F51" s="26">
        <v>4</v>
      </c>
      <c r="G51" s="26">
        <v>4</v>
      </c>
      <c r="H51" s="26">
        <v>4</v>
      </c>
      <c r="I51" s="26">
        <v>3</v>
      </c>
      <c r="J51" s="26">
        <v>4</v>
      </c>
      <c r="K51" s="26">
        <v>4</v>
      </c>
      <c r="L51" s="26">
        <v>3</v>
      </c>
      <c r="M51" s="153">
        <f t="shared" si="1"/>
        <v>37</v>
      </c>
      <c r="P51" s="152" t="s">
        <v>66</v>
      </c>
      <c r="Q51" s="155">
        <f t="shared" si="0"/>
        <v>0.177777777777778</v>
      </c>
      <c r="R51" s="152"/>
      <c r="S51" s="152" t="s">
        <v>146</v>
      </c>
    </row>
    <row r="52" ht="25" customHeight="1" spans="1:19">
      <c r="A52" s="144">
        <v>4</v>
      </c>
      <c r="B52" s="27" t="s">
        <v>95</v>
      </c>
      <c r="C52" s="26">
        <v>4</v>
      </c>
      <c r="D52" s="26">
        <v>4</v>
      </c>
      <c r="E52" s="26">
        <v>3</v>
      </c>
      <c r="F52" s="26">
        <v>4</v>
      </c>
      <c r="G52" s="26">
        <v>4</v>
      </c>
      <c r="H52" s="26">
        <v>3</v>
      </c>
      <c r="I52" s="26">
        <v>4</v>
      </c>
      <c r="J52" s="26">
        <v>3</v>
      </c>
      <c r="K52" s="26">
        <v>4</v>
      </c>
      <c r="L52" s="26">
        <v>2</v>
      </c>
      <c r="M52" s="153">
        <f t="shared" si="1"/>
        <v>35</v>
      </c>
      <c r="P52" s="152" t="s">
        <v>68</v>
      </c>
      <c r="Q52" s="155">
        <f t="shared" si="0"/>
        <v>0.488888888888889</v>
      </c>
      <c r="R52" s="152"/>
      <c r="S52" s="152" t="s">
        <v>146</v>
      </c>
    </row>
    <row r="53" ht="25" customHeight="1" spans="1:19">
      <c r="A53" s="144">
        <v>5</v>
      </c>
      <c r="B53" s="27" t="s">
        <v>103</v>
      </c>
      <c r="C53" s="26">
        <v>4</v>
      </c>
      <c r="D53" s="26">
        <v>4</v>
      </c>
      <c r="E53" s="26">
        <v>2</v>
      </c>
      <c r="F53" s="26">
        <v>4</v>
      </c>
      <c r="G53" s="26">
        <v>4</v>
      </c>
      <c r="H53" s="26">
        <v>3</v>
      </c>
      <c r="I53" s="26">
        <v>3</v>
      </c>
      <c r="J53" s="26">
        <v>4</v>
      </c>
      <c r="K53" s="26">
        <v>4</v>
      </c>
      <c r="L53" s="26">
        <v>4</v>
      </c>
      <c r="M53" s="153">
        <f t="shared" si="1"/>
        <v>36</v>
      </c>
      <c r="P53" s="152" t="s">
        <v>70</v>
      </c>
      <c r="Q53" s="155">
        <f t="shared" si="0"/>
        <v>0.455555555555556</v>
      </c>
      <c r="R53" s="152"/>
      <c r="S53" s="152" t="s">
        <v>146</v>
      </c>
    </row>
    <row r="54" ht="25" customHeight="1" spans="1:19">
      <c r="A54" s="144">
        <v>6</v>
      </c>
      <c r="B54" s="27" t="s">
        <v>105</v>
      </c>
      <c r="C54" s="26">
        <v>4</v>
      </c>
      <c r="D54" s="26">
        <v>4</v>
      </c>
      <c r="E54" s="26">
        <v>3</v>
      </c>
      <c r="F54" s="26">
        <v>4</v>
      </c>
      <c r="G54" s="26">
        <v>4</v>
      </c>
      <c r="H54" s="26">
        <v>3</v>
      </c>
      <c r="I54" s="26">
        <v>3</v>
      </c>
      <c r="J54" s="26">
        <v>2</v>
      </c>
      <c r="K54" s="26">
        <v>4</v>
      </c>
      <c r="L54" s="26">
        <v>3</v>
      </c>
      <c r="M54" s="153">
        <f t="shared" si="1"/>
        <v>34</v>
      </c>
      <c r="P54" s="152" t="s">
        <v>72</v>
      </c>
      <c r="Q54" s="155">
        <f t="shared" si="0"/>
        <v>0.277777777777778</v>
      </c>
      <c r="R54" s="152"/>
      <c r="S54" s="152" t="s">
        <v>146</v>
      </c>
    </row>
    <row r="55" ht="25" customHeight="1" spans="1:19">
      <c r="A55" s="144">
        <v>7</v>
      </c>
      <c r="B55" s="27" t="s">
        <v>106</v>
      </c>
      <c r="C55" s="26">
        <v>4</v>
      </c>
      <c r="D55" s="26">
        <v>4</v>
      </c>
      <c r="E55" s="26">
        <v>4</v>
      </c>
      <c r="F55" s="26">
        <v>4</v>
      </c>
      <c r="G55" s="26">
        <v>3</v>
      </c>
      <c r="H55" s="26">
        <v>4</v>
      </c>
      <c r="I55" s="26">
        <v>4</v>
      </c>
      <c r="J55" s="26">
        <v>4</v>
      </c>
      <c r="K55" s="26">
        <v>4</v>
      </c>
      <c r="L55" s="26">
        <v>4</v>
      </c>
      <c r="M55" s="153">
        <f t="shared" si="1"/>
        <v>39</v>
      </c>
      <c r="P55" s="152" t="s">
        <v>74</v>
      </c>
      <c r="Q55" s="155">
        <f t="shared" si="0"/>
        <v>0.622222222222222</v>
      </c>
      <c r="R55" s="152"/>
      <c r="S55" s="152" t="s">
        <v>146</v>
      </c>
    </row>
    <row r="56" ht="25" customHeight="1" spans="1:19">
      <c r="A56" s="144">
        <v>8</v>
      </c>
      <c r="B56" s="27" t="s">
        <v>108</v>
      </c>
      <c r="C56" s="26">
        <v>3</v>
      </c>
      <c r="D56" s="26">
        <v>3</v>
      </c>
      <c r="E56" s="26">
        <v>4</v>
      </c>
      <c r="F56" s="26">
        <v>3</v>
      </c>
      <c r="G56" s="26">
        <v>2</v>
      </c>
      <c r="H56" s="26">
        <v>3</v>
      </c>
      <c r="I56" s="26">
        <v>3</v>
      </c>
      <c r="J56" s="26">
        <v>4</v>
      </c>
      <c r="K56" s="26">
        <v>4</v>
      </c>
      <c r="L56" s="26">
        <v>2</v>
      </c>
      <c r="M56" s="153">
        <f t="shared" si="1"/>
        <v>31</v>
      </c>
      <c r="P56" s="152" t="s">
        <v>76</v>
      </c>
      <c r="Q56" s="155">
        <f t="shared" si="0"/>
        <v>0.177777777777778</v>
      </c>
      <c r="R56" s="152"/>
      <c r="S56" s="152" t="s">
        <v>146</v>
      </c>
    </row>
    <row r="57" ht="25" customHeight="1" spans="1:19">
      <c r="A57" s="144">
        <v>9</v>
      </c>
      <c r="B57" s="27" t="s">
        <v>109</v>
      </c>
      <c r="C57" s="26">
        <v>4</v>
      </c>
      <c r="D57" s="26">
        <v>4</v>
      </c>
      <c r="E57" s="26">
        <v>4</v>
      </c>
      <c r="F57" s="26">
        <v>4</v>
      </c>
      <c r="G57" s="26">
        <v>3</v>
      </c>
      <c r="H57" s="26">
        <v>4</v>
      </c>
      <c r="I57" s="26">
        <v>4</v>
      </c>
      <c r="J57" s="26">
        <v>3</v>
      </c>
      <c r="K57" s="26">
        <v>4</v>
      </c>
      <c r="L57" s="26">
        <v>4</v>
      </c>
      <c r="M57" s="153">
        <f t="shared" si="1"/>
        <v>38</v>
      </c>
      <c r="P57" s="152" t="s">
        <v>78</v>
      </c>
      <c r="Q57" s="155">
        <f t="shared" si="0"/>
        <v>0.677777777777778</v>
      </c>
      <c r="R57" s="152"/>
      <c r="S57" s="152" t="s">
        <v>147</v>
      </c>
    </row>
    <row r="58" ht="25" customHeight="1" spans="1:13">
      <c r="A58" s="144">
        <v>10</v>
      </c>
      <c r="B58" s="27" t="s">
        <v>110</v>
      </c>
      <c r="C58" s="26">
        <v>4</v>
      </c>
      <c r="D58" s="26">
        <v>4</v>
      </c>
      <c r="E58" s="26">
        <v>4</v>
      </c>
      <c r="F58" s="26">
        <v>4</v>
      </c>
      <c r="G58" s="26">
        <v>3</v>
      </c>
      <c r="H58" s="26">
        <v>3</v>
      </c>
      <c r="I58" s="26">
        <v>4</v>
      </c>
      <c r="J58" s="26">
        <v>2</v>
      </c>
      <c r="K58" s="26">
        <v>3</v>
      </c>
      <c r="L58" s="26">
        <v>3</v>
      </c>
      <c r="M58" s="153">
        <f t="shared" si="1"/>
        <v>34</v>
      </c>
    </row>
    <row r="59" ht="29" customHeight="1" spans="1:13">
      <c r="A59" s="145" t="s">
        <v>111</v>
      </c>
      <c r="B59" s="146"/>
      <c r="C59" s="147">
        <f>SUM(C49:C58)</f>
        <v>39</v>
      </c>
      <c r="D59" s="147">
        <f t="shared" ref="D59:M59" si="2">SUM(D49:D58)</f>
        <v>37</v>
      </c>
      <c r="E59" s="147">
        <f t="shared" si="2"/>
        <v>36</v>
      </c>
      <c r="F59" s="147">
        <f t="shared" si="2"/>
        <v>38</v>
      </c>
      <c r="G59" s="147">
        <f t="shared" si="2"/>
        <v>34</v>
      </c>
      <c r="H59" s="147">
        <f t="shared" si="2"/>
        <v>33</v>
      </c>
      <c r="I59" s="147">
        <f t="shared" si="2"/>
        <v>35</v>
      </c>
      <c r="J59" s="147">
        <f t="shared" si="2"/>
        <v>32</v>
      </c>
      <c r="K59" s="147">
        <f t="shared" si="2"/>
        <v>38</v>
      </c>
      <c r="L59" s="147">
        <f t="shared" si="2"/>
        <v>33</v>
      </c>
      <c r="M59" s="154">
        <f t="shared" si="2"/>
        <v>355</v>
      </c>
    </row>
    <row r="63" ht="20" customHeight="1" spans="3:9">
      <c r="C63" s="2"/>
      <c r="D63" s="2"/>
      <c r="E63" s="2"/>
      <c r="F63" s="2"/>
      <c r="G63" s="2"/>
      <c r="H63" s="2"/>
      <c r="I63" s="2"/>
    </row>
    <row r="64" s="2" customFormat="1" ht="20" customHeight="1" spans="3:7">
      <c r="C64" s="148" t="s">
        <v>148</v>
      </c>
      <c r="D64" s="2">
        <f>'P1'!J68</f>
        <v>0.1</v>
      </c>
      <c r="F64" s="148" t="s">
        <v>149</v>
      </c>
      <c r="G64" s="2">
        <f>TOTAL!J68</f>
        <v>0.988888888888889</v>
      </c>
    </row>
    <row r="65" s="2" customFormat="1" ht="20" customHeight="1" spans="3:4">
      <c r="C65" s="148" t="s">
        <v>150</v>
      </c>
      <c r="D65" s="2">
        <f>'P2'!J68</f>
        <v>0.233333333333333</v>
      </c>
    </row>
    <row r="66" s="2" customFormat="1" ht="20" customHeight="1" spans="3:4">
      <c r="C66" s="148" t="s">
        <v>151</v>
      </c>
      <c r="D66" s="2">
        <f>'P3'!J68</f>
        <v>0.488888888888889</v>
      </c>
    </row>
    <row r="67" s="2" customFormat="1" ht="20" customHeight="1" spans="3:8">
      <c r="C67" s="148" t="s">
        <v>152</v>
      </c>
      <c r="D67" s="2">
        <f>'P4'!J68</f>
        <v>0.177777777777778</v>
      </c>
      <c r="F67" s="2" t="s">
        <v>153</v>
      </c>
      <c r="G67" s="156">
        <f>A58</f>
        <v>10</v>
      </c>
      <c r="H67" s="2" t="s">
        <v>154</v>
      </c>
    </row>
    <row r="68" s="2" customFormat="1" ht="20" customHeight="1" spans="3:8">
      <c r="C68" s="148" t="s">
        <v>155</v>
      </c>
      <c r="D68" s="2">
        <f>'P5'!J68</f>
        <v>0.488888888888889</v>
      </c>
      <c r="G68" s="220" t="s">
        <v>156</v>
      </c>
      <c r="H68" s="158">
        <v>0.989</v>
      </c>
    </row>
    <row r="69" s="2" customFormat="1" ht="20" customHeight="1" spans="3:14">
      <c r="C69" s="148" t="s">
        <v>157</v>
      </c>
      <c r="D69" s="2">
        <f>'P6'!J68</f>
        <v>0.455555555555556</v>
      </c>
      <c r="L69" s="161">
        <f>10/9</f>
        <v>1.11111111111111</v>
      </c>
      <c r="N69" s="2">
        <f>L69*3.7412</f>
        <v>4.15688888888889</v>
      </c>
    </row>
    <row r="70" s="2" customFormat="1" ht="20" customHeight="1" spans="3:14">
      <c r="C70" s="148" t="s">
        <v>158</v>
      </c>
      <c r="D70" s="2">
        <f>'P7'!J68</f>
        <v>0.277777777777778</v>
      </c>
      <c r="F70" s="2" t="s">
        <v>153</v>
      </c>
      <c r="G70" s="156">
        <v>10</v>
      </c>
      <c r="H70" s="221" t="s">
        <v>159</v>
      </c>
      <c r="N70" s="2">
        <f>0.809/0.333</f>
        <v>2.42942942942943</v>
      </c>
    </row>
    <row r="71" s="2" customFormat="1" ht="20" customHeight="1" spans="3:8">
      <c r="C71" s="148" t="s">
        <v>160</v>
      </c>
      <c r="D71" s="2">
        <f>'P8'!J68</f>
        <v>0.622222222222222</v>
      </c>
      <c r="G71" s="158">
        <v>9</v>
      </c>
      <c r="H71" s="158"/>
    </row>
    <row r="72" s="2" customFormat="1" ht="20" customHeight="1" spans="3:4">
      <c r="C72" s="148" t="s">
        <v>161</v>
      </c>
      <c r="D72" s="2">
        <f>'P9'!J68</f>
        <v>0.177777777777778</v>
      </c>
    </row>
    <row r="73" s="2" customFormat="1" ht="20" customHeight="1" spans="3:9">
      <c r="C73" s="159" t="s">
        <v>162</v>
      </c>
      <c r="D73" s="160">
        <f>'P10'!J68</f>
        <v>0.677777777777778</v>
      </c>
      <c r="F73" s="2" t="s">
        <v>153</v>
      </c>
      <c r="G73" s="2" t="s">
        <v>163</v>
      </c>
      <c r="I73" s="162">
        <f>N69</f>
        <v>4.15688888888889</v>
      </c>
    </row>
    <row r="74" ht="20" customHeight="1" spans="3:9">
      <c r="C74" s="148" t="s">
        <v>164</v>
      </c>
      <c r="D74" s="158">
        <f>SUM(D64:D73)</f>
        <v>3.7</v>
      </c>
      <c r="E74" s="2"/>
      <c r="F74" s="2"/>
      <c r="G74" s="2"/>
      <c r="H74" s="2"/>
      <c r="I74" s="2"/>
    </row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</sheetData>
  <mergeCells count="12">
    <mergeCell ref="A2:E2"/>
    <mergeCell ref="C6:E6"/>
    <mergeCell ref="C22:E22"/>
    <mergeCell ref="A46:M46"/>
    <mergeCell ref="C47:M47"/>
    <mergeCell ref="A59:B59"/>
    <mergeCell ref="A6:A7"/>
    <mergeCell ref="A47:A48"/>
    <mergeCell ref="B6:B7"/>
    <mergeCell ref="B47:B48"/>
    <mergeCell ref="H70:H71"/>
    <mergeCell ref="R48:R57"/>
  </mergeCells>
  <printOptions horizontalCentered="1"/>
  <pageMargins left="1.18055555555556" right="0.747916666666667" top="0.984027777777778" bottom="0.984027777777778" header="0.511805555555556" footer="0.511805555555556"/>
  <pageSetup paperSize="9" scale="85" orientation="landscape" horizontalDpi="6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showGridLines="0" topLeftCell="A27" workbookViewId="0">
      <selection activeCell="C46" sqref="C46"/>
    </sheetView>
  </sheetViews>
  <sheetFormatPr defaultColWidth="8" defaultRowHeight="12.75"/>
  <cols>
    <col min="1" max="1" width="4.125" style="84" customWidth="1"/>
    <col min="2" max="3" width="6.625" style="84" customWidth="1"/>
    <col min="4" max="4" width="3.125" style="84" customWidth="1"/>
    <col min="5" max="5" width="1.875" style="84" customWidth="1"/>
    <col min="6" max="6" width="3.625" style="84" customWidth="1"/>
    <col min="7" max="7" width="3" style="84" customWidth="1"/>
    <col min="8" max="8" width="5.875" style="84" customWidth="1"/>
    <col min="9" max="9" width="8.125" style="84" customWidth="1"/>
    <col min="10" max="10" width="2.25" style="84" customWidth="1"/>
    <col min="11" max="11" width="8.625" style="84" customWidth="1"/>
    <col min="12" max="12" width="5.875" style="84" customWidth="1"/>
    <col min="13" max="13" width="1.625" style="84" customWidth="1"/>
    <col min="14" max="14" width="1.25" style="84" customWidth="1"/>
    <col min="15" max="15" width="3.375" style="84" customWidth="1"/>
    <col min="16" max="16" width="1" style="84" customWidth="1"/>
    <col min="17" max="17" width="3" style="84" customWidth="1"/>
    <col min="18" max="18" width="5" style="84" customWidth="1"/>
    <col min="19" max="16384" width="8" style="84"/>
  </cols>
  <sheetData>
    <row r="1" ht="15.75" spans="1:1">
      <c r="A1" s="85" t="s">
        <v>165</v>
      </c>
    </row>
    <row r="2" ht="7.5" customHeight="1" spans="1:1">
      <c r="A2" s="85"/>
    </row>
    <row r="3" s="83" customFormat="1" ht="20" customHeight="1" spans="1:5">
      <c r="A3" s="86"/>
      <c r="B3" s="83" t="s">
        <v>39</v>
      </c>
      <c r="C3" s="87"/>
      <c r="D3" s="83" t="s">
        <v>166</v>
      </c>
      <c r="E3" s="83" t="s">
        <v>167</v>
      </c>
    </row>
    <row r="4" s="83" customFormat="1" ht="20" customHeight="1" spans="1:5">
      <c r="A4" s="86"/>
      <c r="D4" s="83" t="s">
        <v>168</v>
      </c>
      <c r="E4" s="83" t="s">
        <v>169</v>
      </c>
    </row>
    <row r="5" ht="7.5" customHeight="1" spans="1:6">
      <c r="A5" s="88"/>
      <c r="B5" s="89"/>
      <c r="C5" s="89"/>
      <c r="D5" s="90"/>
      <c r="E5" s="90"/>
      <c r="F5" s="89"/>
    </row>
    <row r="6" s="83" customFormat="1" ht="20" customHeight="1" spans="1:11">
      <c r="A6" s="222" t="s">
        <v>170</v>
      </c>
      <c r="K6" s="222" t="s">
        <v>171</v>
      </c>
    </row>
    <row r="7" ht="24" customHeight="1" spans="1:9">
      <c r="A7" s="91" t="s">
        <v>3</v>
      </c>
      <c r="B7" s="91" t="s">
        <v>172</v>
      </c>
      <c r="C7" s="91" t="s">
        <v>173</v>
      </c>
      <c r="D7" s="91" t="s">
        <v>174</v>
      </c>
      <c r="E7" s="91"/>
      <c r="F7" s="91"/>
      <c r="G7" s="91" t="s">
        <v>175</v>
      </c>
      <c r="H7" s="91"/>
      <c r="I7" s="91" t="s">
        <v>176</v>
      </c>
    </row>
    <row r="8" ht="20" customHeight="1" spans="1:17">
      <c r="A8" s="92">
        <v>1</v>
      </c>
      <c r="B8" s="93">
        <v>33</v>
      </c>
      <c r="C8" s="93">
        <v>3</v>
      </c>
      <c r="D8" s="92">
        <f t="shared" ref="D8:D32" si="0">B8*B8</f>
        <v>1089</v>
      </c>
      <c r="E8" s="92"/>
      <c r="F8" s="92"/>
      <c r="G8" s="92">
        <f t="shared" ref="G8:G32" si="1">C8*C8</f>
        <v>9</v>
      </c>
      <c r="H8" s="92"/>
      <c r="I8" s="92">
        <f t="shared" ref="I8:I32" si="2">B8*C8</f>
        <v>99</v>
      </c>
      <c r="K8" s="110" t="s">
        <v>177</v>
      </c>
      <c r="L8" s="111" t="s">
        <v>178</v>
      </c>
      <c r="M8" s="111" t="s">
        <v>97</v>
      </c>
      <c r="N8" s="112" t="s">
        <v>179</v>
      </c>
      <c r="O8" s="112"/>
      <c r="P8" s="113" t="s">
        <v>180</v>
      </c>
      <c r="Q8" s="133" t="s">
        <v>181</v>
      </c>
    </row>
    <row r="9" ht="20" customHeight="1" spans="1:17">
      <c r="A9" s="92">
        <v>2</v>
      </c>
      <c r="B9" s="93">
        <v>34</v>
      </c>
      <c r="C9" s="93">
        <v>3.4</v>
      </c>
      <c r="D9" s="92">
        <f t="shared" si="0"/>
        <v>1156</v>
      </c>
      <c r="E9" s="92"/>
      <c r="F9" s="92"/>
      <c r="G9" s="92">
        <f t="shared" si="1"/>
        <v>11.56</v>
      </c>
      <c r="H9" s="92"/>
      <c r="I9" s="92">
        <f t="shared" si="2"/>
        <v>115.6</v>
      </c>
      <c r="K9" s="114"/>
      <c r="L9" s="111"/>
      <c r="M9" s="111"/>
      <c r="N9" s="115" t="s">
        <v>182</v>
      </c>
      <c r="O9" s="115"/>
      <c r="P9" s="115"/>
      <c r="Q9" s="115"/>
    </row>
    <row r="10" ht="20" customHeight="1" spans="1:18">
      <c r="A10" s="92">
        <v>3</v>
      </c>
      <c r="B10" s="93">
        <v>33</v>
      </c>
      <c r="C10" s="93">
        <v>3.3</v>
      </c>
      <c r="D10" s="92">
        <f t="shared" si="0"/>
        <v>1089</v>
      </c>
      <c r="E10" s="92"/>
      <c r="F10" s="92"/>
      <c r="G10" s="92">
        <f t="shared" si="1"/>
        <v>10.89</v>
      </c>
      <c r="H10" s="92"/>
      <c r="I10" s="92">
        <f t="shared" si="2"/>
        <v>108.9</v>
      </c>
      <c r="K10" s="116" t="s">
        <v>107</v>
      </c>
      <c r="L10" s="117">
        <f>I33</f>
        <v>2727.9</v>
      </c>
      <c r="M10" s="111" t="s">
        <v>97</v>
      </c>
      <c r="N10" s="118">
        <f>-B33</f>
        <v>-826</v>
      </c>
      <c r="O10" s="118"/>
      <c r="P10" s="119" t="s">
        <v>180</v>
      </c>
      <c r="Q10" s="134">
        <f>-C33</f>
        <v>-82.3</v>
      </c>
      <c r="R10" s="134"/>
    </row>
    <row r="11" ht="20" customHeight="1" spans="1:17">
      <c r="A11" s="92">
        <v>4</v>
      </c>
      <c r="B11" s="93">
        <v>33</v>
      </c>
      <c r="C11" s="93">
        <v>3.3</v>
      </c>
      <c r="D11" s="92">
        <f t="shared" si="0"/>
        <v>1089</v>
      </c>
      <c r="E11" s="92"/>
      <c r="F11" s="92"/>
      <c r="G11" s="92">
        <f t="shared" si="1"/>
        <v>10.89</v>
      </c>
      <c r="H11" s="92"/>
      <c r="I11" s="92">
        <f t="shared" si="2"/>
        <v>108.9</v>
      </c>
      <c r="K11" s="114"/>
      <c r="L11" s="117"/>
      <c r="M11" s="111"/>
      <c r="N11" s="120">
        <f>A32</f>
        <v>25</v>
      </c>
      <c r="O11" s="120"/>
      <c r="P11" s="120"/>
      <c r="Q11" s="120"/>
    </row>
    <row r="12" ht="20" customHeight="1" spans="1:17">
      <c r="A12" s="92">
        <v>5</v>
      </c>
      <c r="B12" s="93">
        <v>35</v>
      </c>
      <c r="C12" s="93">
        <v>3.5</v>
      </c>
      <c r="D12" s="92">
        <f t="shared" si="0"/>
        <v>1225</v>
      </c>
      <c r="E12" s="92"/>
      <c r="F12" s="92"/>
      <c r="G12" s="92">
        <f t="shared" si="1"/>
        <v>12.25</v>
      </c>
      <c r="H12" s="92"/>
      <c r="I12" s="92">
        <f t="shared" si="2"/>
        <v>122.5</v>
      </c>
      <c r="K12" s="116" t="s">
        <v>107</v>
      </c>
      <c r="L12" s="117">
        <f>L10</f>
        <v>2727.9</v>
      </c>
      <c r="M12" s="111" t="s">
        <v>97</v>
      </c>
      <c r="N12" s="119">
        <f>N10*Q10</f>
        <v>67979.8</v>
      </c>
      <c r="O12" s="119"/>
      <c r="P12" s="119"/>
      <c r="Q12" s="119"/>
    </row>
    <row r="13" ht="20" customHeight="1" spans="1:17">
      <c r="A13" s="92">
        <v>6</v>
      </c>
      <c r="B13" s="93">
        <v>34</v>
      </c>
      <c r="C13" s="93">
        <v>3.4</v>
      </c>
      <c r="D13" s="92">
        <f t="shared" si="0"/>
        <v>1156</v>
      </c>
      <c r="E13" s="92"/>
      <c r="F13" s="92"/>
      <c r="G13" s="92">
        <f t="shared" si="1"/>
        <v>11.56</v>
      </c>
      <c r="H13" s="92"/>
      <c r="I13" s="92">
        <f t="shared" si="2"/>
        <v>115.6</v>
      </c>
      <c r="K13" s="114"/>
      <c r="L13" s="117"/>
      <c r="M13" s="111"/>
      <c r="N13" s="120">
        <f>N11</f>
        <v>25</v>
      </c>
      <c r="O13" s="120"/>
      <c r="P13" s="120"/>
      <c r="Q13" s="120"/>
    </row>
    <row r="14" ht="20" customHeight="1" spans="1:16">
      <c r="A14" s="92">
        <v>7</v>
      </c>
      <c r="B14" s="93">
        <v>33</v>
      </c>
      <c r="C14" s="93">
        <v>3.3</v>
      </c>
      <c r="D14" s="92">
        <f t="shared" si="0"/>
        <v>1089</v>
      </c>
      <c r="E14" s="92"/>
      <c r="F14" s="92"/>
      <c r="G14" s="92">
        <f t="shared" si="1"/>
        <v>10.89</v>
      </c>
      <c r="H14" s="92"/>
      <c r="I14" s="92">
        <f t="shared" si="2"/>
        <v>108.9</v>
      </c>
      <c r="K14" s="121" t="s">
        <v>107</v>
      </c>
      <c r="L14" s="120">
        <f>L12</f>
        <v>2727.9</v>
      </c>
      <c r="M14" s="122" t="s">
        <v>97</v>
      </c>
      <c r="N14" s="123">
        <f>N12/N13</f>
        <v>2719.192</v>
      </c>
      <c r="O14" s="123"/>
      <c r="P14" s="123"/>
    </row>
    <row r="15" ht="20" customHeight="1" spans="1:12">
      <c r="A15" s="92">
        <v>8</v>
      </c>
      <c r="B15" s="93">
        <v>32</v>
      </c>
      <c r="C15" s="93">
        <v>3.2</v>
      </c>
      <c r="D15" s="92">
        <f t="shared" si="0"/>
        <v>1024</v>
      </c>
      <c r="E15" s="92"/>
      <c r="F15" s="92"/>
      <c r="G15" s="92">
        <f t="shared" si="1"/>
        <v>10.24</v>
      </c>
      <c r="H15" s="92"/>
      <c r="I15" s="92">
        <f t="shared" si="2"/>
        <v>102.4</v>
      </c>
      <c r="K15" s="121" t="s">
        <v>107</v>
      </c>
      <c r="L15" s="124">
        <f>L14-N14</f>
        <v>8.70800000000008</v>
      </c>
    </row>
    <row r="16" ht="20" customHeight="1" spans="1:16">
      <c r="A16" s="92">
        <v>9</v>
      </c>
      <c r="B16" s="93">
        <v>35</v>
      </c>
      <c r="C16" s="93">
        <v>3.5</v>
      </c>
      <c r="D16" s="92">
        <f t="shared" si="0"/>
        <v>1225</v>
      </c>
      <c r="E16" s="92"/>
      <c r="F16" s="92"/>
      <c r="G16" s="92">
        <f t="shared" si="1"/>
        <v>12.25</v>
      </c>
      <c r="H16" s="92"/>
      <c r="I16" s="92">
        <f t="shared" si="2"/>
        <v>122.5</v>
      </c>
      <c r="N16" s="120" t="s">
        <v>183</v>
      </c>
      <c r="O16" s="120"/>
      <c r="P16" s="120"/>
    </row>
    <row r="17" ht="20" customHeight="1" spans="1:17">
      <c r="A17" s="92">
        <v>10</v>
      </c>
      <c r="B17" s="93">
        <v>32</v>
      </c>
      <c r="C17" s="93">
        <v>3.2</v>
      </c>
      <c r="D17" s="92">
        <f t="shared" si="0"/>
        <v>1024</v>
      </c>
      <c r="E17" s="92"/>
      <c r="F17" s="92"/>
      <c r="G17" s="92">
        <f t="shared" si="1"/>
        <v>10.24</v>
      </c>
      <c r="H17" s="92"/>
      <c r="I17" s="92">
        <f t="shared" si="2"/>
        <v>102.4</v>
      </c>
      <c r="K17" s="110" t="s">
        <v>184</v>
      </c>
      <c r="L17" s="125" t="s">
        <v>185</v>
      </c>
      <c r="M17" s="111" t="s">
        <v>97</v>
      </c>
      <c r="N17" s="119"/>
      <c r="O17" s="119"/>
      <c r="P17" s="119"/>
      <c r="Q17" s="135"/>
    </row>
    <row r="18" ht="20" customHeight="1" spans="1:17">
      <c r="A18" s="92">
        <v>11</v>
      </c>
      <c r="B18" s="93">
        <v>35</v>
      </c>
      <c r="C18" s="93">
        <v>3.5</v>
      </c>
      <c r="D18" s="92">
        <f t="shared" si="0"/>
        <v>1225</v>
      </c>
      <c r="E18" s="92"/>
      <c r="F18" s="92"/>
      <c r="G18" s="92">
        <f t="shared" si="1"/>
        <v>12.25</v>
      </c>
      <c r="H18" s="92"/>
      <c r="I18" s="92">
        <f t="shared" si="2"/>
        <v>122.5</v>
      </c>
      <c r="K18" s="114"/>
      <c r="L18" s="125"/>
      <c r="M18" s="111"/>
      <c r="N18" s="126" t="s">
        <v>182</v>
      </c>
      <c r="O18" s="126"/>
      <c r="P18" s="126"/>
      <c r="Q18" s="126"/>
    </row>
    <row r="19" ht="20" customHeight="1" spans="1:17">
      <c r="A19" s="92">
        <v>12</v>
      </c>
      <c r="B19" s="93">
        <v>31</v>
      </c>
      <c r="C19" s="93">
        <v>3.1</v>
      </c>
      <c r="D19" s="92">
        <f t="shared" si="0"/>
        <v>961</v>
      </c>
      <c r="E19" s="92"/>
      <c r="F19" s="92"/>
      <c r="G19" s="92">
        <f t="shared" si="1"/>
        <v>9.61</v>
      </c>
      <c r="H19" s="92"/>
      <c r="I19" s="92">
        <f t="shared" si="2"/>
        <v>96.1</v>
      </c>
      <c r="K19" s="116" t="s">
        <v>107</v>
      </c>
      <c r="L19" s="117">
        <f>D33</f>
        <v>27378</v>
      </c>
      <c r="M19" s="111" t="s">
        <v>97</v>
      </c>
      <c r="N19" s="84" t="s">
        <v>98</v>
      </c>
      <c r="O19" s="120">
        <f>B33</f>
        <v>826</v>
      </c>
      <c r="P19" s="84" t="s">
        <v>186</v>
      </c>
      <c r="Q19" s="134"/>
    </row>
    <row r="20" ht="20" customHeight="1" spans="1:17">
      <c r="A20" s="92">
        <v>13</v>
      </c>
      <c r="B20" s="93">
        <v>33</v>
      </c>
      <c r="C20" s="93">
        <v>3.3</v>
      </c>
      <c r="D20" s="92">
        <f t="shared" si="0"/>
        <v>1089</v>
      </c>
      <c r="E20" s="92"/>
      <c r="F20" s="92"/>
      <c r="G20" s="92">
        <f t="shared" si="1"/>
        <v>10.89</v>
      </c>
      <c r="H20" s="92"/>
      <c r="I20" s="92">
        <f t="shared" si="2"/>
        <v>108.9</v>
      </c>
      <c r="K20" s="114"/>
      <c r="L20" s="117"/>
      <c r="M20" s="111"/>
      <c r="N20" s="127">
        <f>A32</f>
        <v>25</v>
      </c>
      <c r="O20" s="127"/>
      <c r="P20" s="127"/>
      <c r="Q20" s="120"/>
    </row>
    <row r="21" ht="20" customHeight="1" spans="1:17">
      <c r="A21" s="92">
        <v>14</v>
      </c>
      <c r="B21" s="93">
        <v>32</v>
      </c>
      <c r="C21" s="93">
        <v>3.2</v>
      </c>
      <c r="D21" s="92">
        <f t="shared" si="0"/>
        <v>1024</v>
      </c>
      <c r="E21" s="92"/>
      <c r="F21" s="92"/>
      <c r="G21" s="92">
        <f t="shared" si="1"/>
        <v>10.24</v>
      </c>
      <c r="H21" s="92"/>
      <c r="I21" s="92">
        <f t="shared" si="2"/>
        <v>102.4</v>
      </c>
      <c r="K21" s="116" t="s">
        <v>107</v>
      </c>
      <c r="L21" s="117">
        <f>L19</f>
        <v>27378</v>
      </c>
      <c r="M21" s="111" t="s">
        <v>97</v>
      </c>
      <c r="N21" s="128">
        <f>O19*O19</f>
        <v>682276</v>
      </c>
      <c r="O21" s="128"/>
      <c r="P21" s="128"/>
      <c r="Q21" s="120"/>
    </row>
    <row r="22" ht="20" customHeight="1" spans="1:17">
      <c r="A22" s="92">
        <v>15</v>
      </c>
      <c r="B22" s="93">
        <v>32</v>
      </c>
      <c r="C22" s="93">
        <v>3.2</v>
      </c>
      <c r="D22" s="92">
        <f t="shared" si="0"/>
        <v>1024</v>
      </c>
      <c r="E22" s="92"/>
      <c r="F22" s="92"/>
      <c r="G22" s="92">
        <f t="shared" si="1"/>
        <v>10.24</v>
      </c>
      <c r="H22" s="92"/>
      <c r="I22" s="92">
        <f t="shared" si="2"/>
        <v>102.4</v>
      </c>
      <c r="K22" s="114"/>
      <c r="L22" s="117"/>
      <c r="M22" s="111"/>
      <c r="N22" s="127">
        <f>N20</f>
        <v>25</v>
      </c>
      <c r="O22" s="127"/>
      <c r="P22" s="127"/>
      <c r="Q22" s="120"/>
    </row>
    <row r="23" ht="20" customHeight="1" spans="1:16">
      <c r="A23" s="92">
        <v>16</v>
      </c>
      <c r="B23" s="93">
        <v>37</v>
      </c>
      <c r="C23" s="93">
        <v>3.7</v>
      </c>
      <c r="D23" s="92">
        <f t="shared" si="0"/>
        <v>1369</v>
      </c>
      <c r="E23" s="92"/>
      <c r="F23" s="92"/>
      <c r="G23" s="92">
        <f t="shared" si="1"/>
        <v>13.69</v>
      </c>
      <c r="H23" s="92"/>
      <c r="I23" s="92">
        <f t="shared" si="2"/>
        <v>136.9</v>
      </c>
      <c r="K23" s="121" t="s">
        <v>107</v>
      </c>
      <c r="L23" s="120">
        <f>L21</f>
        <v>27378</v>
      </c>
      <c r="M23" s="122" t="s">
        <v>97</v>
      </c>
      <c r="N23" s="129">
        <f>N21/N22</f>
        <v>27291.04</v>
      </c>
      <c r="O23" s="129"/>
      <c r="P23" s="129"/>
    </row>
    <row r="24" ht="20" customHeight="1" spans="1:12">
      <c r="A24" s="92">
        <v>17</v>
      </c>
      <c r="B24" s="93">
        <v>30</v>
      </c>
      <c r="C24" s="93">
        <v>3</v>
      </c>
      <c r="D24" s="92">
        <f t="shared" si="0"/>
        <v>900</v>
      </c>
      <c r="E24" s="92"/>
      <c r="F24" s="92"/>
      <c r="G24" s="92">
        <f t="shared" si="1"/>
        <v>9</v>
      </c>
      <c r="H24" s="92"/>
      <c r="I24" s="92">
        <f t="shared" si="2"/>
        <v>90</v>
      </c>
      <c r="K24" s="121" t="s">
        <v>107</v>
      </c>
      <c r="L24" s="130">
        <f>L23-N23</f>
        <v>86.9599999999991</v>
      </c>
    </row>
    <row r="25" ht="20" customHeight="1" spans="1:9">
      <c r="A25" s="92">
        <v>18</v>
      </c>
      <c r="B25" s="93">
        <v>31</v>
      </c>
      <c r="C25" s="93">
        <v>3.1</v>
      </c>
      <c r="D25" s="92">
        <f t="shared" si="0"/>
        <v>961</v>
      </c>
      <c r="E25" s="92"/>
      <c r="F25" s="92"/>
      <c r="G25" s="92">
        <f t="shared" si="1"/>
        <v>9.61</v>
      </c>
      <c r="H25" s="92"/>
      <c r="I25" s="92">
        <f t="shared" si="2"/>
        <v>96.1</v>
      </c>
    </row>
    <row r="26" ht="20" customHeight="1" spans="1:16">
      <c r="A26" s="92">
        <v>19</v>
      </c>
      <c r="B26" s="93">
        <v>33</v>
      </c>
      <c r="C26" s="93">
        <v>3.3</v>
      </c>
      <c r="D26" s="92">
        <f t="shared" si="0"/>
        <v>1089</v>
      </c>
      <c r="E26" s="92"/>
      <c r="F26" s="92"/>
      <c r="G26" s="92">
        <f t="shared" si="1"/>
        <v>10.89</v>
      </c>
      <c r="H26" s="92"/>
      <c r="I26" s="92">
        <f t="shared" si="2"/>
        <v>108.9</v>
      </c>
      <c r="N26" s="120" t="s">
        <v>187</v>
      </c>
      <c r="O26" s="120"/>
      <c r="P26" s="120"/>
    </row>
    <row r="27" ht="20" customHeight="1" spans="1:16">
      <c r="A27" s="92">
        <v>20</v>
      </c>
      <c r="B27" s="93">
        <v>34</v>
      </c>
      <c r="C27" s="93">
        <v>3.4</v>
      </c>
      <c r="D27" s="92">
        <f t="shared" si="0"/>
        <v>1156</v>
      </c>
      <c r="E27" s="92"/>
      <c r="F27" s="92"/>
      <c r="G27" s="92">
        <f t="shared" si="1"/>
        <v>11.56</v>
      </c>
      <c r="H27" s="92"/>
      <c r="I27" s="92">
        <f t="shared" si="2"/>
        <v>115.6</v>
      </c>
      <c r="K27" s="110" t="s">
        <v>188</v>
      </c>
      <c r="L27" s="125" t="s">
        <v>189</v>
      </c>
      <c r="M27" s="111" t="s">
        <v>97</v>
      </c>
      <c r="N27" s="119"/>
      <c r="O27" s="119"/>
      <c r="P27" s="119"/>
    </row>
    <row r="28" ht="20" customHeight="1" spans="1:16">
      <c r="A28" s="92">
        <v>21</v>
      </c>
      <c r="B28" s="93">
        <v>37</v>
      </c>
      <c r="C28" s="93">
        <v>3.7</v>
      </c>
      <c r="D28" s="92">
        <f t="shared" si="0"/>
        <v>1369</v>
      </c>
      <c r="E28" s="92"/>
      <c r="F28" s="92"/>
      <c r="G28" s="92">
        <f t="shared" si="1"/>
        <v>13.69</v>
      </c>
      <c r="H28" s="92"/>
      <c r="I28" s="92">
        <f t="shared" si="2"/>
        <v>136.9</v>
      </c>
      <c r="K28" s="114"/>
      <c r="L28" s="125"/>
      <c r="M28" s="111"/>
      <c r="N28" s="126" t="s">
        <v>182</v>
      </c>
      <c r="O28" s="126"/>
      <c r="P28" s="126"/>
    </row>
    <row r="29" ht="20" customHeight="1" spans="1:16">
      <c r="A29" s="92">
        <v>22</v>
      </c>
      <c r="B29" s="93">
        <v>33</v>
      </c>
      <c r="C29" s="93">
        <v>3.3</v>
      </c>
      <c r="D29" s="92">
        <f t="shared" si="0"/>
        <v>1089</v>
      </c>
      <c r="E29" s="92"/>
      <c r="F29" s="92"/>
      <c r="G29" s="92">
        <f t="shared" si="1"/>
        <v>10.89</v>
      </c>
      <c r="H29" s="92"/>
      <c r="I29" s="92">
        <f t="shared" si="2"/>
        <v>108.9</v>
      </c>
      <c r="K29" s="116" t="s">
        <v>107</v>
      </c>
      <c r="L29" s="117">
        <f>G33</f>
        <v>271.89</v>
      </c>
      <c r="M29" s="111" t="s">
        <v>97</v>
      </c>
      <c r="N29" s="84" t="s">
        <v>98</v>
      </c>
      <c r="O29" s="120">
        <f>C33</f>
        <v>82.3</v>
      </c>
      <c r="P29" s="84" t="s">
        <v>186</v>
      </c>
    </row>
    <row r="30" ht="20" customHeight="1" spans="1:16">
      <c r="A30" s="92">
        <v>23</v>
      </c>
      <c r="B30" s="93">
        <v>30</v>
      </c>
      <c r="C30" s="93">
        <v>3</v>
      </c>
      <c r="D30" s="92">
        <f t="shared" si="0"/>
        <v>900</v>
      </c>
      <c r="E30" s="92"/>
      <c r="F30" s="92"/>
      <c r="G30" s="92">
        <f t="shared" si="1"/>
        <v>9</v>
      </c>
      <c r="H30" s="92"/>
      <c r="I30" s="92">
        <f t="shared" si="2"/>
        <v>90</v>
      </c>
      <c r="K30" s="114"/>
      <c r="L30" s="117"/>
      <c r="M30" s="111"/>
      <c r="N30" s="127">
        <f>A32</f>
        <v>25</v>
      </c>
      <c r="O30" s="127"/>
      <c r="P30" s="127"/>
    </row>
    <row r="31" ht="20" customHeight="1" spans="1:16">
      <c r="A31" s="92">
        <v>24</v>
      </c>
      <c r="B31" s="93">
        <v>30</v>
      </c>
      <c r="C31" s="93">
        <v>3</v>
      </c>
      <c r="D31" s="92">
        <f t="shared" si="0"/>
        <v>900</v>
      </c>
      <c r="E31" s="92"/>
      <c r="F31" s="92"/>
      <c r="G31" s="92">
        <f t="shared" si="1"/>
        <v>9</v>
      </c>
      <c r="H31" s="92"/>
      <c r="I31" s="92">
        <f t="shared" si="2"/>
        <v>90</v>
      </c>
      <c r="K31" s="116" t="s">
        <v>107</v>
      </c>
      <c r="L31" s="117">
        <f>L29</f>
        <v>271.89</v>
      </c>
      <c r="M31" s="111" t="s">
        <v>97</v>
      </c>
      <c r="N31" s="128">
        <f>O29*O29</f>
        <v>6773.29</v>
      </c>
      <c r="O31" s="128"/>
      <c r="P31" s="128"/>
    </row>
    <row r="32" ht="20" customHeight="1" spans="1:16">
      <c r="A32" s="92">
        <v>25</v>
      </c>
      <c r="B32" s="93">
        <v>34</v>
      </c>
      <c r="C32" s="93">
        <v>3.4</v>
      </c>
      <c r="D32" s="92">
        <f t="shared" si="0"/>
        <v>1156</v>
      </c>
      <c r="E32" s="92"/>
      <c r="F32" s="92"/>
      <c r="G32" s="92">
        <f t="shared" si="1"/>
        <v>11.56</v>
      </c>
      <c r="H32" s="92"/>
      <c r="I32" s="92">
        <f t="shared" si="2"/>
        <v>115.6</v>
      </c>
      <c r="K32" s="114"/>
      <c r="L32" s="117"/>
      <c r="M32" s="111"/>
      <c r="N32" s="127">
        <f>N30</f>
        <v>25</v>
      </c>
      <c r="O32" s="127"/>
      <c r="P32" s="127"/>
    </row>
    <row r="33" ht="20" customHeight="1" spans="1:16">
      <c r="A33" s="94" t="s">
        <v>190</v>
      </c>
      <c r="B33" s="95">
        <f>SUM(B8:B32)</f>
        <v>826</v>
      </c>
      <c r="C33" s="95">
        <f>SUM(C8:C32)</f>
        <v>82.3</v>
      </c>
      <c r="D33" s="95">
        <f>SUM(D8:D32)</f>
        <v>27378</v>
      </c>
      <c r="E33" s="95"/>
      <c r="F33" s="95"/>
      <c r="G33" s="95">
        <f>SUM(G8:H32)</f>
        <v>271.89</v>
      </c>
      <c r="H33" s="95"/>
      <c r="I33" s="95">
        <f>SUM(I8:I32)</f>
        <v>2727.9</v>
      </c>
      <c r="K33" s="121" t="s">
        <v>107</v>
      </c>
      <c r="L33" s="84">
        <f>L31</f>
        <v>271.89</v>
      </c>
      <c r="M33" s="122" t="s">
        <v>97</v>
      </c>
      <c r="N33" s="129">
        <f>N31/N32</f>
        <v>270.9316</v>
      </c>
      <c r="O33" s="129"/>
      <c r="P33" s="129"/>
    </row>
    <row r="34" customHeight="1" spans="11:12">
      <c r="K34" s="121" t="s">
        <v>107</v>
      </c>
      <c r="L34" s="131">
        <f>L33-N33</f>
        <v>0.958399999999983</v>
      </c>
    </row>
    <row r="36" ht="18" customHeight="1" spans="2:8">
      <c r="B36" s="96" t="s">
        <v>191</v>
      </c>
      <c r="C36" s="97" t="s">
        <v>192</v>
      </c>
      <c r="D36" s="97"/>
      <c r="E36" s="97"/>
      <c r="F36" s="97"/>
      <c r="G36" s="97"/>
      <c r="H36" s="98"/>
    </row>
    <row r="37" ht="18" customHeight="1" spans="2:8">
      <c r="B37" s="99"/>
      <c r="C37" s="98" t="s">
        <v>193</v>
      </c>
      <c r="D37" s="98"/>
      <c r="E37" s="98"/>
      <c r="F37" s="98"/>
      <c r="G37" s="98"/>
      <c r="H37" s="98"/>
    </row>
    <row r="38" ht="18" customHeight="1" spans="2:18">
      <c r="B38" s="99"/>
      <c r="C38" s="98"/>
      <c r="D38" s="98"/>
      <c r="E38" s="98"/>
      <c r="F38" s="98"/>
      <c r="G38" s="98"/>
      <c r="H38" s="100" t="s">
        <v>194</v>
      </c>
      <c r="I38" s="100"/>
      <c r="J38" s="100"/>
      <c r="K38" s="100"/>
      <c r="L38" s="100"/>
      <c r="M38" s="100"/>
      <c r="N38" s="100"/>
      <c r="O38" s="100"/>
      <c r="P38" s="100"/>
      <c r="Q38" s="100"/>
      <c r="R38" s="100"/>
    </row>
    <row r="39" ht="15.75" spans="2:8">
      <c r="B39" s="96" t="s">
        <v>191</v>
      </c>
      <c r="C39" s="97">
        <f>L15</f>
        <v>8.70800000000008</v>
      </c>
      <c r="D39" s="97"/>
      <c r="E39" s="97"/>
      <c r="F39" s="97"/>
      <c r="G39" s="97"/>
      <c r="H39" s="98"/>
    </row>
    <row r="40" ht="15.75" spans="2:8">
      <c r="B40" s="99"/>
      <c r="C40" s="101">
        <f>-L24</f>
        <v>-86.9599999999991</v>
      </c>
      <c r="D40" s="101"/>
      <c r="E40" s="102" t="s">
        <v>180</v>
      </c>
      <c r="F40" s="103">
        <f>-L34</f>
        <v>-0.958399999999983</v>
      </c>
      <c r="G40" s="103"/>
      <c r="H40" s="104" t="s">
        <v>195</v>
      </c>
    </row>
    <row r="41" customHeight="1" spans="8:8">
      <c r="H41" s="104"/>
    </row>
    <row r="42" ht="15.75" customHeight="1" spans="2:8">
      <c r="B42" s="96" t="s">
        <v>191</v>
      </c>
      <c r="C42" s="97">
        <f>C39</f>
        <v>8.70800000000008</v>
      </c>
      <c r="D42" s="97"/>
      <c r="E42" s="97"/>
      <c r="F42" s="98"/>
      <c r="H42" s="104"/>
    </row>
    <row r="43" ht="15.75" spans="2:8">
      <c r="B43" s="99"/>
      <c r="C43" s="105">
        <f>C40*F40</f>
        <v>83.3424639999977</v>
      </c>
      <c r="D43" s="105"/>
      <c r="E43" s="105"/>
      <c r="F43" s="103"/>
      <c r="H43" s="104"/>
    </row>
    <row r="44" spans="8:8">
      <c r="H44" s="104"/>
    </row>
    <row r="45" ht="15.75" spans="2:8">
      <c r="B45" s="96" t="s">
        <v>191</v>
      </c>
      <c r="C45" s="97">
        <f>C42</f>
        <v>8.70800000000008</v>
      </c>
      <c r="D45" s="98"/>
      <c r="E45" s="98"/>
      <c r="F45" s="98"/>
      <c r="H45" s="104"/>
    </row>
    <row r="46" ht="15.75" spans="2:8">
      <c r="B46" s="99"/>
      <c r="C46" s="105">
        <f>SQRT(C43)</f>
        <v>9.1292093852643</v>
      </c>
      <c r="D46" s="103"/>
      <c r="E46" s="103"/>
      <c r="F46" s="103"/>
      <c r="H46" s="104"/>
    </row>
    <row r="47" spans="8:8">
      <c r="H47" s="104"/>
    </row>
    <row r="48" ht="15.75" customHeight="1" spans="2:8">
      <c r="B48" s="96" t="s">
        <v>191</v>
      </c>
      <c r="C48" s="106">
        <f>C45/C46</f>
        <v>0.95386135124208</v>
      </c>
      <c r="D48" s="107"/>
      <c r="E48" s="107"/>
      <c r="F48" s="107"/>
      <c r="H48" s="104"/>
    </row>
    <row r="49" ht="15.75" customHeight="1" spans="2:8">
      <c r="B49" s="99"/>
      <c r="C49" s="106"/>
      <c r="D49" s="107"/>
      <c r="E49" s="107"/>
      <c r="F49" s="107"/>
      <c r="H49" s="104"/>
    </row>
    <row r="50" spans="2:8">
      <c r="B50" s="108" t="s">
        <v>196</v>
      </c>
      <c r="C50" s="106">
        <f>C48*C48</f>
        <v>0.909851477393367</v>
      </c>
      <c r="H50" s="104"/>
    </row>
    <row r="51" spans="2:8">
      <c r="B51" s="109"/>
      <c r="C51" s="106"/>
      <c r="H51" s="104"/>
    </row>
    <row r="52" spans="8:8">
      <c r="H52" s="104"/>
    </row>
    <row r="53" spans="8:8">
      <c r="H53" s="104"/>
    </row>
    <row r="54" spans="8:8">
      <c r="H54" s="104"/>
    </row>
    <row r="56" spans="9:19">
      <c r="I56" s="132" t="s">
        <v>197</v>
      </c>
      <c r="J56" s="132"/>
      <c r="K56" s="132"/>
      <c r="L56" s="132"/>
      <c r="M56" s="132"/>
      <c r="N56" s="132"/>
      <c r="O56" s="132"/>
      <c r="P56" s="132"/>
      <c r="Q56" s="132"/>
      <c r="R56" s="132"/>
      <c r="S56" s="132"/>
    </row>
    <row r="57" spans="9:19"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</sheetData>
  <mergeCells count="119">
    <mergeCell ref="D7:F7"/>
    <mergeCell ref="G7:H7"/>
    <mergeCell ref="D8:F8"/>
    <mergeCell ref="G8:H8"/>
    <mergeCell ref="N8:O8"/>
    <mergeCell ref="D9:F9"/>
    <mergeCell ref="G9:H9"/>
    <mergeCell ref="N9:Q9"/>
    <mergeCell ref="D10:F10"/>
    <mergeCell ref="G10:H10"/>
    <mergeCell ref="N10:O10"/>
    <mergeCell ref="Q10:R10"/>
    <mergeCell ref="D11:F11"/>
    <mergeCell ref="G11:H11"/>
    <mergeCell ref="N11:Q11"/>
    <mergeCell ref="D12:F12"/>
    <mergeCell ref="G12:H12"/>
    <mergeCell ref="N12:Q12"/>
    <mergeCell ref="D13:F13"/>
    <mergeCell ref="G13:H13"/>
    <mergeCell ref="N13:Q13"/>
    <mergeCell ref="D14:F14"/>
    <mergeCell ref="G14:H14"/>
    <mergeCell ref="N14:P14"/>
    <mergeCell ref="D15:F15"/>
    <mergeCell ref="G15:H15"/>
    <mergeCell ref="D16:F16"/>
    <mergeCell ref="G16:H16"/>
    <mergeCell ref="D17:F17"/>
    <mergeCell ref="G17:H17"/>
    <mergeCell ref="D18:F18"/>
    <mergeCell ref="G18:H18"/>
    <mergeCell ref="N18:P18"/>
    <mergeCell ref="D19:F19"/>
    <mergeCell ref="G19:H19"/>
    <mergeCell ref="D20:F20"/>
    <mergeCell ref="G20:H20"/>
    <mergeCell ref="N20:P20"/>
    <mergeCell ref="D21:F21"/>
    <mergeCell ref="G21:H21"/>
    <mergeCell ref="N21:P21"/>
    <mergeCell ref="D22:F22"/>
    <mergeCell ref="G22:H22"/>
    <mergeCell ref="N22:P22"/>
    <mergeCell ref="D23:F23"/>
    <mergeCell ref="G23:H23"/>
    <mergeCell ref="N23:P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N28:P28"/>
    <mergeCell ref="D29:F29"/>
    <mergeCell ref="G29:H29"/>
    <mergeCell ref="D30:F30"/>
    <mergeCell ref="G30:H30"/>
    <mergeCell ref="N30:P30"/>
    <mergeCell ref="D31:F31"/>
    <mergeCell ref="G31:H31"/>
    <mergeCell ref="N31:P31"/>
    <mergeCell ref="D32:F32"/>
    <mergeCell ref="G32:H32"/>
    <mergeCell ref="N32:P32"/>
    <mergeCell ref="D33:F33"/>
    <mergeCell ref="G33:H33"/>
    <mergeCell ref="N33:P33"/>
    <mergeCell ref="C36:G36"/>
    <mergeCell ref="C37:G37"/>
    <mergeCell ref="H38:R38"/>
    <mergeCell ref="C39:G39"/>
    <mergeCell ref="C40:D40"/>
    <mergeCell ref="F40:G40"/>
    <mergeCell ref="C42:E42"/>
    <mergeCell ref="C43:E43"/>
    <mergeCell ref="B36:B37"/>
    <mergeCell ref="B39:B40"/>
    <mergeCell ref="B42:B43"/>
    <mergeCell ref="B45:B46"/>
    <mergeCell ref="B48:B49"/>
    <mergeCell ref="B50:B51"/>
    <mergeCell ref="C48:C49"/>
    <mergeCell ref="C50:C51"/>
    <mergeCell ref="H40:H54"/>
    <mergeCell ref="K8:K9"/>
    <mergeCell ref="K10:K11"/>
    <mergeCell ref="K12:K13"/>
    <mergeCell ref="K17:K18"/>
    <mergeCell ref="K19:K20"/>
    <mergeCell ref="K21:K22"/>
    <mergeCell ref="K27:K28"/>
    <mergeCell ref="K29:K30"/>
    <mergeCell ref="K31:K32"/>
    <mergeCell ref="L8:L9"/>
    <mergeCell ref="L10:L11"/>
    <mergeCell ref="L12:L13"/>
    <mergeCell ref="L17:L18"/>
    <mergeCell ref="L19:L20"/>
    <mergeCell ref="L21:L22"/>
    <mergeCell ref="L27:L28"/>
    <mergeCell ref="L29:L30"/>
    <mergeCell ref="L31:L32"/>
    <mergeCell ref="M8:M9"/>
    <mergeCell ref="M10:M11"/>
    <mergeCell ref="M12:M13"/>
    <mergeCell ref="M17:M18"/>
    <mergeCell ref="M19:M20"/>
    <mergeCell ref="M21:M22"/>
    <mergeCell ref="M27:M28"/>
    <mergeCell ref="M29:M30"/>
    <mergeCell ref="M31:M32"/>
    <mergeCell ref="N16:P17"/>
    <mergeCell ref="N26:P27"/>
    <mergeCell ref="I56:S57"/>
  </mergeCells>
  <pageMargins left="0.75" right="0.75" top="1" bottom="1" header="0.5" footer="0.5"/>
  <pageSetup paperSize="9" orientation="portrait" verticalDpi="36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95"/>
  <sheetViews>
    <sheetView showGridLines="0" zoomScale="70" zoomScaleNormal="70" topLeftCell="A47" workbookViewId="0">
      <selection activeCell="I88" sqref="I88"/>
    </sheetView>
  </sheetViews>
  <sheetFormatPr defaultColWidth="9" defaultRowHeight="15.75"/>
  <cols>
    <col min="1" max="1" width="4.625" customWidth="1"/>
    <col min="2" max="2" width="48.5" customWidth="1"/>
    <col min="3" max="5" width="6.625" customWidth="1"/>
  </cols>
  <sheetData>
    <row r="2" ht="18.75" spans="1:5">
      <c r="A2" s="21" t="s">
        <v>33</v>
      </c>
      <c r="B2" s="21"/>
      <c r="C2" s="21"/>
      <c r="D2" s="21"/>
      <c r="E2" s="21"/>
    </row>
    <row r="3" spans="1:5">
      <c r="A3" s="2"/>
      <c r="B3" s="2"/>
      <c r="C3" s="2"/>
      <c r="D3" s="2"/>
      <c r="E3" s="2"/>
    </row>
    <row r="4" spans="1:5">
      <c r="A4" s="34" t="s">
        <v>1</v>
      </c>
      <c r="B4" s="35"/>
      <c r="C4" s="35"/>
      <c r="D4" s="35"/>
      <c r="E4" s="36"/>
    </row>
    <row r="5" spans="1:5">
      <c r="A5" s="37" t="s">
        <v>2</v>
      </c>
      <c r="B5" s="38"/>
      <c r="C5" s="38"/>
      <c r="D5" s="38"/>
      <c r="E5" s="39"/>
    </row>
    <row r="6" spans="1:5">
      <c r="A6" s="40" t="s">
        <v>3</v>
      </c>
      <c r="B6" s="40" t="s">
        <v>4</v>
      </c>
      <c r="C6" s="41" t="s">
        <v>34</v>
      </c>
      <c r="D6" s="42"/>
      <c r="E6" s="43"/>
    </row>
    <row r="7" spans="1:5">
      <c r="A7" s="44"/>
      <c r="B7" s="44"/>
      <c r="C7" s="45" t="s">
        <v>35</v>
      </c>
      <c r="D7" s="45" t="s">
        <v>36</v>
      </c>
      <c r="E7" s="46" t="s">
        <v>37</v>
      </c>
    </row>
    <row r="8" spans="1:5">
      <c r="A8" s="26">
        <v>1</v>
      </c>
      <c r="B8" s="27" t="s">
        <v>5</v>
      </c>
      <c r="C8" s="26"/>
      <c r="D8" s="26" t="s">
        <v>38</v>
      </c>
      <c r="E8" s="47"/>
    </row>
    <row r="9" spans="1:5">
      <c r="A9" s="26">
        <v>2</v>
      </c>
      <c r="B9" s="48" t="s">
        <v>6</v>
      </c>
      <c r="C9" s="26"/>
      <c r="D9" s="26" t="s">
        <v>38</v>
      </c>
      <c r="E9" s="47"/>
    </row>
    <row r="10" spans="1:5">
      <c r="A10" s="49">
        <v>3</v>
      </c>
      <c r="B10" s="27" t="s">
        <v>7</v>
      </c>
      <c r="C10" s="26" t="s">
        <v>38</v>
      </c>
      <c r="D10" s="26"/>
      <c r="E10" s="47"/>
    </row>
    <row r="11" spans="1:5">
      <c r="A11" s="26">
        <v>4</v>
      </c>
      <c r="B11" s="50" t="s">
        <v>8</v>
      </c>
      <c r="C11" s="26" t="s">
        <v>38</v>
      </c>
      <c r="D11" s="26"/>
      <c r="E11" s="47"/>
    </row>
    <row r="12" spans="1:5">
      <c r="A12" s="26">
        <v>5</v>
      </c>
      <c r="B12" s="27" t="s">
        <v>9</v>
      </c>
      <c r="C12" s="26"/>
      <c r="D12" s="26" t="s">
        <v>38</v>
      </c>
      <c r="E12" s="47"/>
    </row>
    <row r="13" spans="1:5">
      <c r="A13" s="26">
        <v>6</v>
      </c>
      <c r="B13" s="27" t="s">
        <v>10</v>
      </c>
      <c r="C13" s="26" t="s">
        <v>38</v>
      </c>
      <c r="D13" s="26"/>
      <c r="E13" s="47"/>
    </row>
    <row r="14" spans="1:5">
      <c r="A14" s="26">
        <v>7</v>
      </c>
      <c r="B14" s="50" t="s">
        <v>11</v>
      </c>
      <c r="C14" s="26" t="s">
        <v>38</v>
      </c>
      <c r="D14" s="26"/>
      <c r="E14" s="47"/>
    </row>
    <row r="15" spans="1:5">
      <c r="A15" s="26">
        <v>8</v>
      </c>
      <c r="B15" s="27" t="s">
        <v>12</v>
      </c>
      <c r="C15" s="26" t="s">
        <v>38</v>
      </c>
      <c r="D15" s="26"/>
      <c r="E15" s="47"/>
    </row>
    <row r="16" spans="1:5">
      <c r="A16" s="26">
        <v>9</v>
      </c>
      <c r="B16" s="50" t="s">
        <v>13</v>
      </c>
      <c r="C16" s="26" t="s">
        <v>38</v>
      </c>
      <c r="D16" s="26"/>
      <c r="E16" s="47"/>
    </row>
    <row r="17" spans="1:5">
      <c r="A17" s="26">
        <v>10</v>
      </c>
      <c r="B17" s="50" t="s">
        <v>14</v>
      </c>
      <c r="C17" s="26" t="s">
        <v>38</v>
      </c>
      <c r="D17" s="26"/>
      <c r="E17" s="47"/>
    </row>
    <row r="18" spans="1:5">
      <c r="A18" s="26">
        <v>11</v>
      </c>
      <c r="B18" s="50" t="s">
        <v>15</v>
      </c>
      <c r="C18" s="26" t="s">
        <v>38</v>
      </c>
      <c r="D18" s="26"/>
      <c r="E18" s="47"/>
    </row>
    <row r="19" spans="1:5">
      <c r="A19" s="26">
        <v>12</v>
      </c>
      <c r="B19" s="50" t="s">
        <v>16</v>
      </c>
      <c r="C19" s="26" t="s">
        <v>38</v>
      </c>
      <c r="D19" s="26"/>
      <c r="E19" s="47"/>
    </row>
    <row r="20" spans="1:5">
      <c r="A20" s="51">
        <v>13</v>
      </c>
      <c r="B20" s="27" t="s">
        <v>17</v>
      </c>
      <c r="C20" s="26" t="s">
        <v>38</v>
      </c>
      <c r="D20" s="26"/>
      <c r="E20" s="47"/>
    </row>
    <row r="21" spans="1:5">
      <c r="A21" s="51">
        <v>14</v>
      </c>
      <c r="B21" s="27" t="s">
        <v>18</v>
      </c>
      <c r="C21" s="26" t="s">
        <v>38</v>
      </c>
      <c r="D21" s="26"/>
      <c r="E21" s="47"/>
    </row>
    <row r="22" spans="1:5">
      <c r="A22" s="52" t="s">
        <v>19</v>
      </c>
      <c r="B22" s="53"/>
      <c r="C22" s="41" t="s">
        <v>34</v>
      </c>
      <c r="D22" s="42"/>
      <c r="E22" s="43"/>
    </row>
    <row r="23" spans="1:5">
      <c r="A23" s="54" t="s">
        <v>3</v>
      </c>
      <c r="B23" s="40" t="s">
        <v>4</v>
      </c>
      <c r="C23" s="45" t="s">
        <v>35</v>
      </c>
      <c r="D23" s="45" t="s">
        <v>36</v>
      </c>
      <c r="E23" s="46" t="s">
        <v>37</v>
      </c>
    </row>
    <row r="24" spans="1:5">
      <c r="A24" s="26">
        <v>1</v>
      </c>
      <c r="B24" s="27" t="s">
        <v>20</v>
      </c>
      <c r="C24" s="26"/>
      <c r="D24" s="26" t="s">
        <v>38</v>
      </c>
      <c r="E24" s="55"/>
    </row>
    <row r="25" spans="1:5">
      <c r="A25" s="26">
        <v>2</v>
      </c>
      <c r="B25" s="27" t="s">
        <v>21</v>
      </c>
      <c r="C25" s="26"/>
      <c r="D25" s="26" t="s">
        <v>38</v>
      </c>
      <c r="E25" s="55"/>
    </row>
    <row r="26" spans="1:5">
      <c r="A26" s="26">
        <v>3</v>
      </c>
      <c r="B26" s="50" t="s">
        <v>22</v>
      </c>
      <c r="C26" s="26" t="s">
        <v>38</v>
      </c>
      <c r="D26" s="26"/>
      <c r="E26" s="55"/>
    </row>
    <row r="27" spans="1:5">
      <c r="A27" s="26">
        <v>4</v>
      </c>
      <c r="B27" s="50" t="s">
        <v>23</v>
      </c>
      <c r="C27" s="26" t="s">
        <v>38</v>
      </c>
      <c r="D27" s="26"/>
      <c r="E27" s="55"/>
    </row>
    <row r="28" spans="1:5">
      <c r="A28" s="26">
        <v>5</v>
      </c>
      <c r="B28" s="50" t="s">
        <v>24</v>
      </c>
      <c r="C28" s="26" t="s">
        <v>38</v>
      </c>
      <c r="D28" s="26"/>
      <c r="E28" s="55"/>
    </row>
    <row r="29" spans="1:5">
      <c r="A29" s="26">
        <v>6</v>
      </c>
      <c r="B29" s="50" t="s">
        <v>25</v>
      </c>
      <c r="C29" s="26" t="s">
        <v>38</v>
      </c>
      <c r="D29" s="26"/>
      <c r="E29" s="55"/>
    </row>
    <row r="30" spans="1:5">
      <c r="A30" s="26">
        <v>7</v>
      </c>
      <c r="B30" s="50" t="s">
        <v>26</v>
      </c>
      <c r="C30" s="26" t="s">
        <v>38</v>
      </c>
      <c r="D30" s="26"/>
      <c r="E30" s="55"/>
    </row>
    <row r="31" spans="1:5">
      <c r="A31" s="26">
        <v>8</v>
      </c>
      <c r="B31" s="50" t="s">
        <v>27</v>
      </c>
      <c r="C31" s="26" t="s">
        <v>38</v>
      </c>
      <c r="D31" s="26"/>
      <c r="E31" s="55"/>
    </row>
    <row r="32" spans="1:5">
      <c r="A32" s="26">
        <v>9</v>
      </c>
      <c r="B32" s="47" t="s">
        <v>28</v>
      </c>
      <c r="C32" s="26" t="s">
        <v>38</v>
      </c>
      <c r="D32" s="26"/>
      <c r="E32" s="55"/>
    </row>
    <row r="33" spans="1:5">
      <c r="A33" s="26">
        <v>10</v>
      </c>
      <c r="B33" s="47" t="s">
        <v>29</v>
      </c>
      <c r="C33" s="26" t="s">
        <v>38</v>
      </c>
      <c r="D33" s="26"/>
      <c r="E33" s="55"/>
    </row>
    <row r="34" spans="1:5">
      <c r="A34" s="26">
        <v>11</v>
      </c>
      <c r="B34" s="47" t="s">
        <v>30</v>
      </c>
      <c r="C34" s="26" t="s">
        <v>38</v>
      </c>
      <c r="D34" s="26"/>
      <c r="E34" s="55"/>
    </row>
    <row r="35" spans="1:5">
      <c r="A35" s="26">
        <v>12</v>
      </c>
      <c r="B35" s="47" t="s">
        <v>31</v>
      </c>
      <c r="C35" s="26" t="s">
        <v>38</v>
      </c>
      <c r="D35" s="26"/>
      <c r="E35" s="55"/>
    </row>
    <row r="36" spans="1:5">
      <c r="A36" s="26">
        <v>13</v>
      </c>
      <c r="B36" s="47" t="s">
        <v>32</v>
      </c>
      <c r="C36" s="26" t="s">
        <v>38</v>
      </c>
      <c r="D36" s="26"/>
      <c r="E36" s="55"/>
    </row>
    <row r="37" spans="1:5">
      <c r="A37" s="56"/>
      <c r="B37" s="57"/>
      <c r="C37" s="56"/>
      <c r="D37" s="56"/>
      <c r="E37" s="57"/>
    </row>
    <row r="38" spans="1:1">
      <c r="A38" t="s">
        <v>39</v>
      </c>
    </row>
    <row r="40" spans="1:2">
      <c r="A40" s="58" t="s">
        <v>35</v>
      </c>
      <c r="B40" s="215" t="s">
        <v>40</v>
      </c>
    </row>
    <row r="41" spans="1:1">
      <c r="A41" s="58"/>
    </row>
    <row r="42" spans="1:2">
      <c r="A42" s="58" t="s">
        <v>36</v>
      </c>
      <c r="B42" s="215" t="s">
        <v>41</v>
      </c>
    </row>
    <row r="43" spans="1:1">
      <c r="A43" s="58"/>
    </row>
    <row r="44" spans="1:2">
      <c r="A44" s="58" t="s">
        <v>37</v>
      </c>
      <c r="B44" s="215" t="s">
        <v>42</v>
      </c>
    </row>
    <row r="46" ht="33" customHeight="1" spans="1:13">
      <c r="A46" s="59" t="s">
        <v>141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7" ht="25" customHeight="1" spans="1:13">
      <c r="A47" s="60" t="s">
        <v>1</v>
      </c>
      <c r="B47" s="60"/>
      <c r="C47" s="61" t="s">
        <v>80</v>
      </c>
      <c r="D47" s="61"/>
      <c r="E47" s="61"/>
      <c r="F47" s="61"/>
      <c r="G47" s="61"/>
      <c r="H47" s="61"/>
      <c r="I47" s="61"/>
      <c r="J47" s="61"/>
      <c r="K47" s="61"/>
      <c r="L47" s="61"/>
      <c r="M47" s="65" t="s">
        <v>198</v>
      </c>
    </row>
    <row r="48" ht="20" customHeight="1" spans="1:13">
      <c r="A48" s="62" t="s">
        <v>3</v>
      </c>
      <c r="B48" s="62" t="s">
        <v>4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5"/>
    </row>
    <row r="49" ht="25" customHeight="1" spans="1:13">
      <c r="A49" s="62"/>
      <c r="B49" s="62"/>
      <c r="C49" s="25" t="s">
        <v>199</v>
      </c>
      <c r="D49" s="25" t="s">
        <v>200</v>
      </c>
      <c r="E49" s="25" t="s">
        <v>201</v>
      </c>
      <c r="F49" s="25" t="s">
        <v>202</v>
      </c>
      <c r="G49" s="25" t="s">
        <v>203</v>
      </c>
      <c r="H49" s="25" t="s">
        <v>204</v>
      </c>
      <c r="I49" s="25" t="s">
        <v>205</v>
      </c>
      <c r="J49" s="25" t="s">
        <v>206</v>
      </c>
      <c r="K49" s="25" t="s">
        <v>207</v>
      </c>
      <c r="L49" s="25" t="s">
        <v>208</v>
      </c>
      <c r="M49" s="65"/>
    </row>
    <row r="50" ht="25" customHeight="1" spans="1:14">
      <c r="A50" s="26">
        <v>1</v>
      </c>
      <c r="B50" s="27" t="s">
        <v>5</v>
      </c>
      <c r="C50" s="26">
        <v>4</v>
      </c>
      <c r="D50" s="26">
        <v>3</v>
      </c>
      <c r="E50" s="26">
        <v>4</v>
      </c>
      <c r="F50" s="26">
        <v>3</v>
      </c>
      <c r="G50" s="26">
        <v>3</v>
      </c>
      <c r="H50" s="26">
        <v>4</v>
      </c>
      <c r="I50" s="26">
        <v>3</v>
      </c>
      <c r="J50" s="26">
        <v>4</v>
      </c>
      <c r="K50" s="26">
        <v>3</v>
      </c>
      <c r="L50" s="26">
        <v>2</v>
      </c>
      <c r="M50" s="66">
        <f>AVERAGE(C50:L50)</f>
        <v>3.3</v>
      </c>
      <c r="N50">
        <f>SUM(C50:L50)</f>
        <v>33</v>
      </c>
    </row>
    <row r="51" ht="25" customHeight="1" spans="1:14">
      <c r="A51" s="26">
        <v>2</v>
      </c>
      <c r="B51" s="27" t="s">
        <v>6</v>
      </c>
      <c r="C51" s="26">
        <v>3</v>
      </c>
      <c r="D51" s="26">
        <v>3</v>
      </c>
      <c r="E51" s="26">
        <v>4</v>
      </c>
      <c r="F51" s="26">
        <v>3</v>
      </c>
      <c r="G51" s="26">
        <v>3</v>
      </c>
      <c r="H51" s="26">
        <v>4</v>
      </c>
      <c r="I51" s="26">
        <v>4</v>
      </c>
      <c r="J51" s="26">
        <v>3</v>
      </c>
      <c r="K51" s="26">
        <v>3</v>
      </c>
      <c r="L51" s="26">
        <v>4</v>
      </c>
      <c r="M51" s="66">
        <f t="shared" ref="M51:M63" si="0">AVERAGE(C51:L51)</f>
        <v>3.4</v>
      </c>
      <c r="N51">
        <f t="shared" ref="N51:N63" si="1">SUM(C51:L51)</f>
        <v>34</v>
      </c>
    </row>
    <row r="52" ht="25" customHeight="1" spans="1:14">
      <c r="A52" s="26">
        <v>3</v>
      </c>
      <c r="B52" s="27" t="s">
        <v>7</v>
      </c>
      <c r="C52" s="26">
        <v>3</v>
      </c>
      <c r="D52" s="26">
        <v>3</v>
      </c>
      <c r="E52" s="26">
        <v>4</v>
      </c>
      <c r="F52" s="26">
        <v>4</v>
      </c>
      <c r="G52" s="26">
        <v>2</v>
      </c>
      <c r="H52" s="26">
        <v>4</v>
      </c>
      <c r="I52" s="26">
        <v>3</v>
      </c>
      <c r="J52" s="26">
        <v>3</v>
      </c>
      <c r="K52" s="26">
        <v>4</v>
      </c>
      <c r="L52" s="26">
        <v>3</v>
      </c>
      <c r="M52" s="66">
        <f t="shared" si="0"/>
        <v>3.3</v>
      </c>
      <c r="N52">
        <f t="shared" si="1"/>
        <v>33</v>
      </c>
    </row>
    <row r="53" ht="25" customHeight="1" spans="1:14">
      <c r="A53" s="26">
        <v>4</v>
      </c>
      <c r="B53" s="27" t="s">
        <v>8</v>
      </c>
      <c r="C53" s="26">
        <v>3</v>
      </c>
      <c r="D53" s="26">
        <v>4</v>
      </c>
      <c r="E53" s="26">
        <v>3</v>
      </c>
      <c r="F53" s="26">
        <v>4</v>
      </c>
      <c r="G53" s="26">
        <v>2</v>
      </c>
      <c r="H53" s="26">
        <v>3</v>
      </c>
      <c r="I53" s="26">
        <v>4</v>
      </c>
      <c r="J53" s="26">
        <v>3</v>
      </c>
      <c r="K53" s="26">
        <v>4</v>
      </c>
      <c r="L53" s="26">
        <v>3</v>
      </c>
      <c r="M53" s="66">
        <f t="shared" si="0"/>
        <v>3.3</v>
      </c>
      <c r="N53">
        <f t="shared" si="1"/>
        <v>33</v>
      </c>
    </row>
    <row r="54" ht="25" customHeight="1" spans="1:14">
      <c r="A54" s="26">
        <v>5</v>
      </c>
      <c r="B54" s="27" t="s">
        <v>9</v>
      </c>
      <c r="C54" s="26">
        <v>4</v>
      </c>
      <c r="D54" s="26">
        <v>4</v>
      </c>
      <c r="E54" s="26">
        <v>3</v>
      </c>
      <c r="F54" s="26">
        <v>4</v>
      </c>
      <c r="G54" s="26">
        <v>4</v>
      </c>
      <c r="H54" s="26">
        <v>3</v>
      </c>
      <c r="I54" s="26">
        <v>3</v>
      </c>
      <c r="J54" s="26">
        <v>2</v>
      </c>
      <c r="K54" s="26">
        <v>4</v>
      </c>
      <c r="L54" s="26">
        <v>4</v>
      </c>
      <c r="M54" s="66">
        <f t="shared" si="0"/>
        <v>3.5</v>
      </c>
      <c r="N54">
        <f t="shared" si="1"/>
        <v>35</v>
      </c>
    </row>
    <row r="55" ht="25" customHeight="1" spans="1:14">
      <c r="A55" s="26">
        <v>6</v>
      </c>
      <c r="B55" s="27" t="s">
        <v>10</v>
      </c>
      <c r="C55" s="26">
        <v>4</v>
      </c>
      <c r="D55" s="26">
        <v>4</v>
      </c>
      <c r="E55" s="26">
        <v>3</v>
      </c>
      <c r="F55" s="26">
        <v>4</v>
      </c>
      <c r="G55" s="26">
        <v>4</v>
      </c>
      <c r="H55" s="26">
        <v>3</v>
      </c>
      <c r="I55" s="26">
        <v>4</v>
      </c>
      <c r="J55" s="26">
        <v>2</v>
      </c>
      <c r="K55" s="26">
        <v>3</v>
      </c>
      <c r="L55" s="26">
        <v>3</v>
      </c>
      <c r="M55" s="66">
        <f t="shared" si="0"/>
        <v>3.4</v>
      </c>
      <c r="N55">
        <f t="shared" si="1"/>
        <v>34</v>
      </c>
    </row>
    <row r="56" ht="25" customHeight="1" spans="1:14">
      <c r="A56" s="26">
        <v>7</v>
      </c>
      <c r="B56" s="27" t="s">
        <v>11</v>
      </c>
      <c r="C56" s="26">
        <v>3</v>
      </c>
      <c r="D56" s="26">
        <v>3</v>
      </c>
      <c r="E56" s="26">
        <v>3</v>
      </c>
      <c r="F56" s="26">
        <v>2</v>
      </c>
      <c r="G56" s="26">
        <v>3</v>
      </c>
      <c r="H56" s="26">
        <v>4</v>
      </c>
      <c r="I56" s="26">
        <v>4</v>
      </c>
      <c r="J56" s="26">
        <v>4</v>
      </c>
      <c r="K56" s="26">
        <v>3</v>
      </c>
      <c r="L56" s="26">
        <v>4</v>
      </c>
      <c r="M56" s="66">
        <f t="shared" si="0"/>
        <v>3.3</v>
      </c>
      <c r="N56">
        <f t="shared" si="1"/>
        <v>33</v>
      </c>
    </row>
    <row r="57" ht="25" customHeight="1" spans="1:14">
      <c r="A57" s="26">
        <v>8</v>
      </c>
      <c r="B57" s="27" t="s">
        <v>12</v>
      </c>
      <c r="C57" s="26">
        <v>3</v>
      </c>
      <c r="D57" s="26">
        <v>3</v>
      </c>
      <c r="E57" s="26">
        <v>4</v>
      </c>
      <c r="F57" s="26">
        <v>3</v>
      </c>
      <c r="G57" s="26">
        <v>3</v>
      </c>
      <c r="H57" s="26">
        <v>3</v>
      </c>
      <c r="I57" s="26">
        <v>3</v>
      </c>
      <c r="J57" s="26">
        <v>4</v>
      </c>
      <c r="K57" s="26">
        <v>2</v>
      </c>
      <c r="L57" s="26">
        <v>4</v>
      </c>
      <c r="M57" s="66">
        <f t="shared" si="0"/>
        <v>3.2</v>
      </c>
      <c r="N57">
        <f t="shared" si="1"/>
        <v>32</v>
      </c>
    </row>
    <row r="58" ht="25" customHeight="1" spans="1:14">
      <c r="A58" s="26">
        <v>9</v>
      </c>
      <c r="B58" s="27" t="s">
        <v>13</v>
      </c>
      <c r="C58" s="26">
        <v>4</v>
      </c>
      <c r="D58" s="26">
        <v>4</v>
      </c>
      <c r="E58" s="26">
        <v>2</v>
      </c>
      <c r="F58" s="26">
        <v>4</v>
      </c>
      <c r="G58" s="26">
        <v>3</v>
      </c>
      <c r="H58" s="26">
        <v>4</v>
      </c>
      <c r="I58" s="26">
        <v>4</v>
      </c>
      <c r="J58" s="26">
        <v>3</v>
      </c>
      <c r="K58" s="26">
        <v>4</v>
      </c>
      <c r="L58" s="26">
        <v>3</v>
      </c>
      <c r="M58" s="66">
        <f t="shared" si="0"/>
        <v>3.5</v>
      </c>
      <c r="N58">
        <f t="shared" si="1"/>
        <v>35</v>
      </c>
    </row>
    <row r="59" ht="25" customHeight="1" spans="1:14">
      <c r="A59" s="26">
        <v>10</v>
      </c>
      <c r="B59" s="27" t="s">
        <v>14</v>
      </c>
      <c r="C59" s="26">
        <v>3</v>
      </c>
      <c r="D59" s="26">
        <v>4</v>
      </c>
      <c r="E59" s="26">
        <v>4</v>
      </c>
      <c r="F59" s="26">
        <v>2</v>
      </c>
      <c r="G59" s="26">
        <v>3</v>
      </c>
      <c r="H59" s="26">
        <v>3</v>
      </c>
      <c r="I59" s="26">
        <v>4</v>
      </c>
      <c r="J59" s="26">
        <v>3</v>
      </c>
      <c r="K59" s="26">
        <v>3</v>
      </c>
      <c r="L59" s="26">
        <v>3</v>
      </c>
      <c r="M59" s="66">
        <f t="shared" si="0"/>
        <v>3.2</v>
      </c>
      <c r="N59">
        <f t="shared" si="1"/>
        <v>32</v>
      </c>
    </row>
    <row r="60" ht="25" customHeight="1" spans="1:14">
      <c r="A60" s="26">
        <v>11</v>
      </c>
      <c r="B60" s="27" t="s">
        <v>15</v>
      </c>
      <c r="C60" s="26">
        <v>4</v>
      </c>
      <c r="D60" s="26">
        <v>3</v>
      </c>
      <c r="E60" s="26">
        <v>4</v>
      </c>
      <c r="F60" s="26">
        <v>4</v>
      </c>
      <c r="G60" s="26">
        <v>3</v>
      </c>
      <c r="H60" s="28">
        <v>3</v>
      </c>
      <c r="I60" s="28">
        <v>3</v>
      </c>
      <c r="J60" s="28">
        <v>3</v>
      </c>
      <c r="K60" s="28">
        <v>4</v>
      </c>
      <c r="L60" s="28">
        <v>4</v>
      </c>
      <c r="M60" s="66">
        <f t="shared" si="0"/>
        <v>3.5</v>
      </c>
      <c r="N60">
        <f t="shared" si="1"/>
        <v>35</v>
      </c>
    </row>
    <row r="61" ht="25" customHeight="1" spans="1:14">
      <c r="A61" s="26">
        <v>12</v>
      </c>
      <c r="B61" s="27" t="s">
        <v>16</v>
      </c>
      <c r="C61" s="26">
        <v>2</v>
      </c>
      <c r="D61" s="26">
        <v>3</v>
      </c>
      <c r="E61" s="26">
        <v>4</v>
      </c>
      <c r="F61" s="26">
        <v>4</v>
      </c>
      <c r="G61" s="26">
        <v>3</v>
      </c>
      <c r="H61" s="28">
        <v>3</v>
      </c>
      <c r="I61" s="28">
        <v>3</v>
      </c>
      <c r="J61" s="28">
        <v>3</v>
      </c>
      <c r="K61" s="28">
        <v>3</v>
      </c>
      <c r="L61" s="28">
        <v>3</v>
      </c>
      <c r="M61" s="66">
        <f t="shared" si="0"/>
        <v>3.1</v>
      </c>
      <c r="N61">
        <f t="shared" si="1"/>
        <v>31</v>
      </c>
    </row>
    <row r="62" ht="25" customHeight="1" spans="1:14">
      <c r="A62" s="26">
        <v>13</v>
      </c>
      <c r="B62" s="27" t="s">
        <v>17</v>
      </c>
      <c r="C62" s="26">
        <v>4</v>
      </c>
      <c r="D62" s="26">
        <v>4</v>
      </c>
      <c r="E62" s="26">
        <v>4</v>
      </c>
      <c r="F62" s="26">
        <v>4</v>
      </c>
      <c r="G62" s="26">
        <v>3</v>
      </c>
      <c r="H62" s="28">
        <v>3</v>
      </c>
      <c r="I62" s="28">
        <v>3</v>
      </c>
      <c r="J62" s="28">
        <v>3</v>
      </c>
      <c r="K62" s="28">
        <v>2</v>
      </c>
      <c r="L62" s="28">
        <v>3</v>
      </c>
      <c r="M62" s="66">
        <f t="shared" si="0"/>
        <v>3.3</v>
      </c>
      <c r="N62">
        <f t="shared" si="1"/>
        <v>33</v>
      </c>
    </row>
    <row r="63" ht="25" customHeight="1" spans="1:14">
      <c r="A63" s="26">
        <v>14</v>
      </c>
      <c r="B63" s="27" t="s">
        <v>18</v>
      </c>
      <c r="C63" s="26">
        <v>3</v>
      </c>
      <c r="D63" s="26">
        <v>3</v>
      </c>
      <c r="E63" s="26">
        <v>4</v>
      </c>
      <c r="F63" s="26">
        <v>3</v>
      </c>
      <c r="G63" s="26">
        <v>4</v>
      </c>
      <c r="H63" s="28">
        <v>3</v>
      </c>
      <c r="I63" s="28">
        <v>3</v>
      </c>
      <c r="J63" s="28">
        <v>3</v>
      </c>
      <c r="K63" s="28">
        <v>3</v>
      </c>
      <c r="L63" s="28">
        <v>3</v>
      </c>
      <c r="M63" s="66">
        <f t="shared" si="0"/>
        <v>3.2</v>
      </c>
      <c r="N63">
        <f t="shared" si="1"/>
        <v>32</v>
      </c>
    </row>
    <row r="64" ht="31" customHeight="1" spans="1:13">
      <c r="A64" s="63" t="s">
        <v>19</v>
      </c>
      <c r="B64" s="63"/>
      <c r="C64" s="64" t="s">
        <v>80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</row>
    <row r="65" ht="25" customHeight="1" spans="1:13">
      <c r="A65" s="62" t="s">
        <v>3</v>
      </c>
      <c r="B65" s="62" t="s">
        <v>4</v>
      </c>
      <c r="C65" s="25" t="s">
        <v>199</v>
      </c>
      <c r="D65" s="25" t="s">
        <v>200</v>
      </c>
      <c r="E65" s="25" t="s">
        <v>201</v>
      </c>
      <c r="F65" s="25" t="s">
        <v>202</v>
      </c>
      <c r="G65" s="25" t="s">
        <v>203</v>
      </c>
      <c r="H65" s="25" t="s">
        <v>204</v>
      </c>
      <c r="I65" s="25" t="s">
        <v>205</v>
      </c>
      <c r="J65" s="25" t="s">
        <v>206</v>
      </c>
      <c r="K65" s="25" t="s">
        <v>207</v>
      </c>
      <c r="L65" s="25" t="s">
        <v>208</v>
      </c>
      <c r="M65" s="82" t="s">
        <v>209</v>
      </c>
    </row>
    <row r="66" ht="25" customHeight="1" spans="1:14">
      <c r="A66" s="26">
        <v>15</v>
      </c>
      <c r="B66" s="27" t="s">
        <v>20</v>
      </c>
      <c r="C66" s="26">
        <v>3</v>
      </c>
      <c r="D66" s="26">
        <v>4</v>
      </c>
      <c r="E66" s="26">
        <v>3</v>
      </c>
      <c r="F66" s="26">
        <v>3</v>
      </c>
      <c r="G66" s="26">
        <v>3</v>
      </c>
      <c r="H66" s="28">
        <v>3</v>
      </c>
      <c r="I66" s="28">
        <v>4</v>
      </c>
      <c r="J66" s="28">
        <v>3</v>
      </c>
      <c r="K66" s="28">
        <v>3</v>
      </c>
      <c r="L66" s="28">
        <v>3</v>
      </c>
      <c r="M66" s="66">
        <f>AVERAGE(C66:L66)</f>
        <v>3.2</v>
      </c>
      <c r="N66">
        <f>SUM(C66:L66)</f>
        <v>32</v>
      </c>
    </row>
    <row r="67" ht="25" customHeight="1" spans="1:14">
      <c r="A67" s="26">
        <v>16</v>
      </c>
      <c r="B67" s="27" t="s">
        <v>21</v>
      </c>
      <c r="C67" s="26">
        <v>4</v>
      </c>
      <c r="D67" s="26">
        <v>4</v>
      </c>
      <c r="E67" s="26">
        <v>3</v>
      </c>
      <c r="F67" s="26">
        <v>4</v>
      </c>
      <c r="G67" s="26">
        <v>4</v>
      </c>
      <c r="H67" s="28">
        <v>3</v>
      </c>
      <c r="I67" s="28">
        <v>4</v>
      </c>
      <c r="J67" s="28">
        <v>4</v>
      </c>
      <c r="K67" s="28">
        <v>4</v>
      </c>
      <c r="L67" s="28">
        <v>3</v>
      </c>
      <c r="M67" s="66">
        <f t="shared" ref="M67:M76" si="2">AVERAGE(C67:L67)</f>
        <v>3.7</v>
      </c>
      <c r="N67">
        <f t="shared" ref="N67:N76" si="3">SUM(C67:L67)</f>
        <v>37</v>
      </c>
    </row>
    <row r="68" ht="25" customHeight="1" spans="1:14">
      <c r="A68" s="26">
        <v>17</v>
      </c>
      <c r="B68" s="27" t="s">
        <v>22</v>
      </c>
      <c r="C68" s="26">
        <v>4</v>
      </c>
      <c r="D68" s="26">
        <v>3</v>
      </c>
      <c r="E68" s="26">
        <v>3</v>
      </c>
      <c r="F68" s="26">
        <v>4</v>
      </c>
      <c r="G68" s="26">
        <v>3</v>
      </c>
      <c r="H68" s="28">
        <v>2</v>
      </c>
      <c r="I68" s="28">
        <v>3</v>
      </c>
      <c r="J68" s="28">
        <v>3</v>
      </c>
      <c r="K68" s="28">
        <v>3</v>
      </c>
      <c r="L68" s="28">
        <v>2</v>
      </c>
      <c r="M68" s="66">
        <f t="shared" si="2"/>
        <v>3</v>
      </c>
      <c r="N68">
        <f t="shared" si="3"/>
        <v>30</v>
      </c>
    </row>
    <row r="69" ht="25" customHeight="1" spans="1:14">
      <c r="A69" s="26">
        <v>18</v>
      </c>
      <c r="B69" s="27" t="s">
        <v>23</v>
      </c>
      <c r="C69" s="26">
        <v>3</v>
      </c>
      <c r="D69" s="26">
        <v>3</v>
      </c>
      <c r="E69" s="26">
        <v>4</v>
      </c>
      <c r="F69" s="26">
        <v>3</v>
      </c>
      <c r="G69" s="26">
        <v>3</v>
      </c>
      <c r="H69" s="28">
        <v>3</v>
      </c>
      <c r="I69" s="28">
        <v>3</v>
      </c>
      <c r="J69" s="28">
        <v>2</v>
      </c>
      <c r="K69" s="28">
        <v>4</v>
      </c>
      <c r="L69" s="28">
        <v>3</v>
      </c>
      <c r="M69" s="66">
        <f t="shared" si="2"/>
        <v>3.1</v>
      </c>
      <c r="N69">
        <f t="shared" si="3"/>
        <v>31</v>
      </c>
    </row>
    <row r="70" ht="25" customHeight="1" spans="1:14">
      <c r="A70" s="26">
        <v>19</v>
      </c>
      <c r="B70" s="27" t="s">
        <v>24</v>
      </c>
      <c r="C70" s="26">
        <v>3</v>
      </c>
      <c r="D70" s="26">
        <v>4</v>
      </c>
      <c r="E70" s="26">
        <v>4</v>
      </c>
      <c r="F70" s="26">
        <v>3</v>
      </c>
      <c r="G70" s="26">
        <v>3</v>
      </c>
      <c r="H70" s="28">
        <v>3</v>
      </c>
      <c r="I70" s="28">
        <v>4</v>
      </c>
      <c r="J70" s="28">
        <v>3</v>
      </c>
      <c r="K70" s="28">
        <v>3</v>
      </c>
      <c r="L70" s="28">
        <v>3</v>
      </c>
      <c r="M70" s="66">
        <f t="shared" si="2"/>
        <v>3.3</v>
      </c>
      <c r="N70">
        <f t="shared" si="3"/>
        <v>33</v>
      </c>
    </row>
    <row r="71" ht="25" customHeight="1" spans="1:14">
      <c r="A71" s="26">
        <v>20</v>
      </c>
      <c r="B71" s="27" t="s">
        <v>25</v>
      </c>
      <c r="C71" s="26">
        <v>4</v>
      </c>
      <c r="D71" s="26">
        <v>3</v>
      </c>
      <c r="E71" s="26">
        <v>4</v>
      </c>
      <c r="F71" s="26">
        <v>4</v>
      </c>
      <c r="G71" s="26">
        <v>2</v>
      </c>
      <c r="H71" s="28">
        <v>3</v>
      </c>
      <c r="I71" s="28">
        <v>4</v>
      </c>
      <c r="J71" s="28">
        <v>3</v>
      </c>
      <c r="K71" s="28">
        <v>4</v>
      </c>
      <c r="L71" s="28">
        <v>3</v>
      </c>
      <c r="M71" s="66">
        <f t="shared" si="2"/>
        <v>3.4</v>
      </c>
      <c r="N71">
        <f t="shared" si="3"/>
        <v>34</v>
      </c>
    </row>
    <row r="72" ht="25" customHeight="1" spans="1:14">
      <c r="A72" s="26">
        <v>21</v>
      </c>
      <c r="B72" s="27" t="s">
        <v>26</v>
      </c>
      <c r="C72" s="28">
        <v>4</v>
      </c>
      <c r="D72" s="28">
        <v>4</v>
      </c>
      <c r="E72" s="28">
        <v>4</v>
      </c>
      <c r="F72" s="28">
        <v>4</v>
      </c>
      <c r="G72" s="28">
        <v>4</v>
      </c>
      <c r="H72" s="28">
        <v>3</v>
      </c>
      <c r="I72" s="28">
        <v>4</v>
      </c>
      <c r="J72" s="28">
        <v>4</v>
      </c>
      <c r="K72" s="28">
        <v>3</v>
      </c>
      <c r="L72" s="28">
        <v>3</v>
      </c>
      <c r="M72" s="66">
        <f t="shared" si="2"/>
        <v>3.7</v>
      </c>
      <c r="N72">
        <f t="shared" si="3"/>
        <v>37</v>
      </c>
    </row>
    <row r="73" ht="25" customHeight="1" spans="1:14">
      <c r="A73" s="26">
        <v>22</v>
      </c>
      <c r="B73" s="27" t="s">
        <v>27</v>
      </c>
      <c r="C73" s="28">
        <v>4</v>
      </c>
      <c r="D73" s="28">
        <v>3</v>
      </c>
      <c r="E73" s="28">
        <v>4</v>
      </c>
      <c r="F73" s="28">
        <v>3</v>
      </c>
      <c r="G73" s="28">
        <v>3</v>
      </c>
      <c r="H73" s="28">
        <v>3</v>
      </c>
      <c r="I73" s="28">
        <v>3</v>
      </c>
      <c r="J73" s="28">
        <v>3</v>
      </c>
      <c r="K73" s="28">
        <v>3</v>
      </c>
      <c r="L73" s="28">
        <v>4</v>
      </c>
      <c r="M73" s="66">
        <f t="shared" si="2"/>
        <v>3.3</v>
      </c>
      <c r="N73">
        <f t="shared" si="3"/>
        <v>33</v>
      </c>
    </row>
    <row r="74" ht="25" customHeight="1" spans="1:14">
      <c r="A74" s="26">
        <v>23</v>
      </c>
      <c r="B74" s="47" t="s">
        <v>210</v>
      </c>
      <c r="C74" s="28">
        <v>3</v>
      </c>
      <c r="D74" s="28">
        <v>3</v>
      </c>
      <c r="E74" s="28">
        <v>3</v>
      </c>
      <c r="F74" s="28">
        <v>3</v>
      </c>
      <c r="G74" s="28">
        <v>3</v>
      </c>
      <c r="H74" s="28">
        <v>2</v>
      </c>
      <c r="I74" s="28">
        <v>3</v>
      </c>
      <c r="J74" s="28">
        <v>3</v>
      </c>
      <c r="K74" s="28">
        <v>3</v>
      </c>
      <c r="L74" s="28">
        <v>4</v>
      </c>
      <c r="M74" s="66">
        <f t="shared" si="2"/>
        <v>3</v>
      </c>
      <c r="N74">
        <f t="shared" si="3"/>
        <v>30</v>
      </c>
    </row>
    <row r="75" ht="25" customHeight="1" spans="1:14">
      <c r="A75" s="26">
        <v>24</v>
      </c>
      <c r="B75" s="47" t="s">
        <v>31</v>
      </c>
      <c r="C75" s="28">
        <v>3</v>
      </c>
      <c r="D75" s="28">
        <v>3</v>
      </c>
      <c r="E75" s="28">
        <v>3</v>
      </c>
      <c r="F75" s="28">
        <v>3</v>
      </c>
      <c r="G75" s="28">
        <v>3</v>
      </c>
      <c r="H75" s="28">
        <v>3</v>
      </c>
      <c r="I75" s="28">
        <v>3</v>
      </c>
      <c r="J75" s="28">
        <v>4</v>
      </c>
      <c r="K75" s="28">
        <v>3</v>
      </c>
      <c r="L75" s="28">
        <v>2</v>
      </c>
      <c r="M75" s="66">
        <f t="shared" si="2"/>
        <v>3</v>
      </c>
      <c r="N75">
        <f t="shared" si="3"/>
        <v>30</v>
      </c>
    </row>
    <row r="76" ht="25" customHeight="1" spans="1:14">
      <c r="A76" s="26">
        <v>25</v>
      </c>
      <c r="B76" s="47" t="s">
        <v>32</v>
      </c>
      <c r="C76" s="28">
        <v>4</v>
      </c>
      <c r="D76" s="28">
        <v>3</v>
      </c>
      <c r="E76" s="28">
        <v>4</v>
      </c>
      <c r="F76" s="28">
        <v>3</v>
      </c>
      <c r="G76" s="28">
        <v>3</v>
      </c>
      <c r="H76" s="28">
        <v>3</v>
      </c>
      <c r="I76" s="28">
        <v>3</v>
      </c>
      <c r="J76" s="28">
        <v>4</v>
      </c>
      <c r="K76" s="28">
        <v>4</v>
      </c>
      <c r="L76" s="28">
        <v>3</v>
      </c>
      <c r="M76" s="66">
        <f t="shared" si="2"/>
        <v>3.4</v>
      </c>
      <c r="N76">
        <f t="shared" si="3"/>
        <v>34</v>
      </c>
    </row>
    <row r="77" spans="1:13">
      <c r="A77" s="56"/>
      <c r="B77" s="57"/>
      <c r="C77" s="56">
        <f>SUM(C50:C63)</f>
        <v>47</v>
      </c>
      <c r="D77" s="56">
        <f t="shared" ref="D77:M77" si="4">SUM(D50:D63)</f>
        <v>48</v>
      </c>
      <c r="E77" s="56">
        <f t="shared" si="4"/>
        <v>50</v>
      </c>
      <c r="F77" s="56">
        <f t="shared" si="4"/>
        <v>48</v>
      </c>
      <c r="G77" s="56">
        <f t="shared" si="4"/>
        <v>43</v>
      </c>
      <c r="H77" s="56">
        <f t="shared" si="4"/>
        <v>47</v>
      </c>
      <c r="I77" s="56">
        <f t="shared" si="4"/>
        <v>48</v>
      </c>
      <c r="J77" s="56">
        <f t="shared" si="4"/>
        <v>43</v>
      </c>
      <c r="K77" s="56">
        <f t="shared" si="4"/>
        <v>45</v>
      </c>
      <c r="L77" s="56">
        <f t="shared" si="4"/>
        <v>46</v>
      </c>
      <c r="M77" s="56"/>
    </row>
    <row r="78" spans="1:13">
      <c r="A78" s="67"/>
      <c r="B78" s="68"/>
      <c r="C78" s="67">
        <f>SUM(C66:C76)</f>
        <v>39</v>
      </c>
      <c r="D78" s="67">
        <f t="shared" ref="D78:M78" si="5">SUM(D66:D76)</f>
        <v>37</v>
      </c>
      <c r="E78" s="67">
        <f t="shared" si="5"/>
        <v>39</v>
      </c>
      <c r="F78" s="67">
        <f t="shared" si="5"/>
        <v>37</v>
      </c>
      <c r="G78" s="67">
        <f t="shared" si="5"/>
        <v>34</v>
      </c>
      <c r="H78" s="67">
        <f t="shared" si="5"/>
        <v>31</v>
      </c>
      <c r="I78" s="67">
        <f t="shared" si="5"/>
        <v>38</v>
      </c>
      <c r="J78" s="67">
        <f t="shared" si="5"/>
        <v>36</v>
      </c>
      <c r="K78" s="67">
        <f t="shared" si="5"/>
        <v>37</v>
      </c>
      <c r="L78" s="67">
        <f t="shared" si="5"/>
        <v>33</v>
      </c>
      <c r="M78" s="67"/>
    </row>
    <row r="79" spans="1:12">
      <c r="A79" s="67"/>
      <c r="B79" s="68"/>
      <c r="C79" s="67">
        <f>SUM(C77:C78)</f>
        <v>86</v>
      </c>
      <c r="D79" s="67">
        <f t="shared" ref="D79:L79" si="6">SUM(D77:D78)</f>
        <v>85</v>
      </c>
      <c r="E79" s="67">
        <f t="shared" si="6"/>
        <v>89</v>
      </c>
      <c r="F79" s="67">
        <f t="shared" si="6"/>
        <v>85</v>
      </c>
      <c r="G79" s="67">
        <f t="shared" si="6"/>
        <v>77</v>
      </c>
      <c r="H79" s="67">
        <f t="shared" si="6"/>
        <v>78</v>
      </c>
      <c r="I79" s="67">
        <f t="shared" si="6"/>
        <v>86</v>
      </c>
      <c r="J79" s="67">
        <f t="shared" si="6"/>
        <v>79</v>
      </c>
      <c r="K79" s="67">
        <f t="shared" si="6"/>
        <v>82</v>
      </c>
      <c r="L79" s="67">
        <f t="shared" si="6"/>
        <v>79</v>
      </c>
    </row>
    <row r="80" spans="1:5">
      <c r="A80" s="67"/>
      <c r="B80" s="68"/>
      <c r="C80" s="67"/>
      <c r="D80" s="67"/>
      <c r="E80" s="68"/>
    </row>
    <row r="81" spans="1:5">
      <c r="A81" s="67"/>
      <c r="B81" s="68"/>
      <c r="C81" s="67"/>
      <c r="D81" s="67"/>
      <c r="E81" s="68"/>
    </row>
    <row r="82" spans="1:1">
      <c r="A82" t="s">
        <v>39</v>
      </c>
    </row>
    <row r="84" spans="1:2">
      <c r="A84" s="69" t="s">
        <v>35</v>
      </c>
      <c r="B84" s="215" t="s">
        <v>40</v>
      </c>
    </row>
    <row r="85" spans="1:2">
      <c r="A85" s="69" t="s">
        <v>36</v>
      </c>
      <c r="B85" s="215" t="s">
        <v>41</v>
      </c>
    </row>
    <row r="86" spans="1:2">
      <c r="A86" s="69" t="s">
        <v>37</v>
      </c>
      <c r="B86" s="215" t="s">
        <v>42</v>
      </c>
    </row>
    <row r="88" spans="1:5">
      <c r="A88" s="70"/>
      <c r="B88" s="71"/>
      <c r="C88" s="72"/>
      <c r="D88" s="72"/>
      <c r="E88" s="73"/>
    </row>
    <row r="89" spans="1:5">
      <c r="A89" s="74"/>
      <c r="B89" s="57"/>
      <c r="C89" s="75"/>
      <c r="D89" s="75"/>
      <c r="E89" s="76"/>
    </row>
    <row r="90" spans="1:5">
      <c r="A90" s="74"/>
      <c r="B90" s="57"/>
      <c r="C90" s="75"/>
      <c r="D90" s="75"/>
      <c r="E90" s="76"/>
    </row>
    <row r="91" spans="1:5">
      <c r="A91" s="74"/>
      <c r="B91" s="57"/>
      <c r="C91" s="75"/>
      <c r="D91" s="75"/>
      <c r="E91" s="76"/>
    </row>
    <row r="92" spans="1:5">
      <c r="A92" s="74"/>
      <c r="B92" s="57"/>
      <c r="C92" s="75"/>
      <c r="D92" s="75"/>
      <c r="E92" s="76"/>
    </row>
    <row r="93" spans="1:5">
      <c r="A93" s="74"/>
      <c r="B93" s="57"/>
      <c r="C93" s="75"/>
      <c r="D93" s="75"/>
      <c r="E93" s="76"/>
    </row>
    <row r="94" hidden="1" spans="1:5">
      <c r="A94" s="77"/>
      <c r="B94" s="75"/>
      <c r="C94" s="75"/>
      <c r="D94" s="75"/>
      <c r="E94" s="76"/>
    </row>
    <row r="95" spans="1:5">
      <c r="A95" s="78"/>
      <c r="B95" s="79"/>
      <c r="C95" s="80"/>
      <c r="D95" s="80"/>
      <c r="E95" s="81"/>
    </row>
  </sheetData>
  <mergeCells count="12">
    <mergeCell ref="A2:E2"/>
    <mergeCell ref="C6:E6"/>
    <mergeCell ref="C22:E22"/>
    <mergeCell ref="A46:M46"/>
    <mergeCell ref="A47:B47"/>
    <mergeCell ref="C64:M64"/>
    <mergeCell ref="A6:A7"/>
    <mergeCell ref="A48:A49"/>
    <mergeCell ref="B6:B7"/>
    <mergeCell ref="B48:B49"/>
    <mergeCell ref="M47:M49"/>
    <mergeCell ref="C47:L48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20"/>
  <sheetViews>
    <sheetView showGridLines="0" zoomScale="90" zoomScaleNormal="90" topLeftCell="C2" workbookViewId="0">
      <selection activeCell="C5" sqref="C5:AA5"/>
    </sheetView>
  </sheetViews>
  <sheetFormatPr defaultColWidth="9" defaultRowHeight="15.75"/>
  <cols>
    <col min="1" max="1" width="4.625" customWidth="1"/>
    <col min="2" max="2" width="55.275" customWidth="1"/>
    <col min="3" max="27" width="6.625" customWidth="1"/>
  </cols>
  <sheetData>
    <row r="2" ht="18.75" spans="1:17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4" ht="35" customHeight="1" spans="1:27">
      <c r="A4" s="22" t="s">
        <v>211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ht="25" customHeight="1" spans="1:27">
      <c r="A5" s="24" t="s">
        <v>3</v>
      </c>
      <c r="B5" s="24" t="s">
        <v>4</v>
      </c>
      <c r="C5" s="31" t="s">
        <v>80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</row>
    <row r="6" ht="25" customHeight="1" spans="1:27">
      <c r="A6" s="24"/>
      <c r="B6" s="24"/>
      <c r="C6" s="25" t="s">
        <v>199</v>
      </c>
      <c r="D6" s="25" t="s">
        <v>200</v>
      </c>
      <c r="E6" s="25" t="s">
        <v>201</v>
      </c>
      <c r="F6" s="25" t="s">
        <v>202</v>
      </c>
      <c r="G6" s="25" t="s">
        <v>203</v>
      </c>
      <c r="H6" s="25" t="s">
        <v>204</v>
      </c>
      <c r="I6" s="25" t="s">
        <v>205</v>
      </c>
      <c r="J6" s="25" t="s">
        <v>206</v>
      </c>
      <c r="K6" s="25" t="s">
        <v>207</v>
      </c>
      <c r="L6" s="25" t="s">
        <v>208</v>
      </c>
      <c r="M6" s="25" t="s">
        <v>212</v>
      </c>
      <c r="N6" s="25" t="s">
        <v>213</v>
      </c>
      <c r="O6" s="25" t="s">
        <v>214</v>
      </c>
      <c r="P6" s="25" t="s">
        <v>215</v>
      </c>
      <c r="Q6" s="25" t="s">
        <v>216</v>
      </c>
      <c r="R6" s="25" t="s">
        <v>217</v>
      </c>
      <c r="S6" s="25" t="s">
        <v>218</v>
      </c>
      <c r="T6" s="25" t="s">
        <v>219</v>
      </c>
      <c r="U6" s="25" t="s">
        <v>220</v>
      </c>
      <c r="V6" s="25" t="s">
        <v>221</v>
      </c>
      <c r="W6" s="25" t="s">
        <v>222</v>
      </c>
      <c r="X6" s="25" t="s">
        <v>223</v>
      </c>
      <c r="Y6" s="25" t="s">
        <v>224</v>
      </c>
      <c r="Z6" s="25" t="s">
        <v>225</v>
      </c>
      <c r="AA6" s="25" t="s">
        <v>226</v>
      </c>
    </row>
    <row r="7" ht="20" customHeight="1" spans="1:28">
      <c r="A7" s="26">
        <v>1</v>
      </c>
      <c r="B7" s="27" t="s">
        <v>7</v>
      </c>
      <c r="C7" s="27">
        <v>4</v>
      </c>
      <c r="D7" s="27">
        <v>3</v>
      </c>
      <c r="E7" s="27">
        <v>4</v>
      </c>
      <c r="F7" s="27">
        <v>3</v>
      </c>
      <c r="G7" s="27">
        <v>3</v>
      </c>
      <c r="H7" s="27">
        <v>4</v>
      </c>
      <c r="I7" s="27">
        <v>3</v>
      </c>
      <c r="J7" s="27">
        <v>4</v>
      </c>
      <c r="K7" s="27">
        <v>3</v>
      </c>
      <c r="L7" s="27">
        <v>2</v>
      </c>
      <c r="M7" s="27">
        <v>4</v>
      </c>
      <c r="N7" s="27">
        <v>3</v>
      </c>
      <c r="O7" s="27">
        <v>4</v>
      </c>
      <c r="P7" s="27">
        <v>4</v>
      </c>
      <c r="Q7" s="27">
        <v>3</v>
      </c>
      <c r="R7" s="28">
        <v>3</v>
      </c>
      <c r="S7" s="28">
        <v>3</v>
      </c>
      <c r="T7" s="28">
        <v>3</v>
      </c>
      <c r="U7" s="28">
        <v>4</v>
      </c>
      <c r="V7" s="28">
        <v>4</v>
      </c>
      <c r="W7" s="28">
        <v>4</v>
      </c>
      <c r="X7" s="28">
        <v>4</v>
      </c>
      <c r="Y7" s="28">
        <v>4</v>
      </c>
      <c r="Z7" s="28">
        <v>4</v>
      </c>
      <c r="AA7" s="28">
        <v>4</v>
      </c>
      <c r="AB7">
        <f t="shared" ref="AB7:AB16" si="0">AVERAGE(R7:AA7)</f>
        <v>3.7</v>
      </c>
    </row>
    <row r="8" ht="20" customHeight="1" spans="1:28">
      <c r="A8" s="26">
        <v>2</v>
      </c>
      <c r="B8" s="27" t="s">
        <v>227</v>
      </c>
      <c r="C8" s="27">
        <v>3</v>
      </c>
      <c r="D8" s="27">
        <v>3</v>
      </c>
      <c r="E8" s="27">
        <v>4</v>
      </c>
      <c r="F8" s="27">
        <v>3</v>
      </c>
      <c r="G8" s="27">
        <v>3</v>
      </c>
      <c r="H8" s="27">
        <v>4</v>
      </c>
      <c r="I8" s="27">
        <v>4</v>
      </c>
      <c r="J8" s="27">
        <v>3</v>
      </c>
      <c r="K8" s="27">
        <v>3</v>
      </c>
      <c r="L8" s="27">
        <v>4</v>
      </c>
      <c r="M8" s="27">
        <v>2</v>
      </c>
      <c r="N8" s="27">
        <v>3</v>
      </c>
      <c r="O8" s="27">
        <v>4</v>
      </c>
      <c r="P8" s="27">
        <v>4</v>
      </c>
      <c r="Q8" s="27">
        <v>3</v>
      </c>
      <c r="R8" s="28">
        <v>3</v>
      </c>
      <c r="S8" s="28">
        <v>3</v>
      </c>
      <c r="T8" s="28">
        <v>3</v>
      </c>
      <c r="U8" s="28">
        <v>3</v>
      </c>
      <c r="V8" s="28">
        <v>3</v>
      </c>
      <c r="W8" s="28">
        <v>4</v>
      </c>
      <c r="X8" s="28">
        <v>3</v>
      </c>
      <c r="Y8" s="28">
        <v>4</v>
      </c>
      <c r="Z8" s="28">
        <v>3</v>
      </c>
      <c r="AA8" s="28">
        <v>3</v>
      </c>
      <c r="AB8">
        <f t="shared" si="0"/>
        <v>3.2</v>
      </c>
    </row>
    <row r="9" ht="20" customHeight="1" spans="1:28">
      <c r="A9" s="26">
        <v>3</v>
      </c>
      <c r="B9" s="27" t="s">
        <v>228</v>
      </c>
      <c r="C9" s="27">
        <v>3</v>
      </c>
      <c r="D9" s="27">
        <v>3</v>
      </c>
      <c r="E9" s="27">
        <v>4</v>
      </c>
      <c r="F9" s="27">
        <v>4</v>
      </c>
      <c r="G9" s="27">
        <v>2</v>
      </c>
      <c r="H9" s="27">
        <v>4</v>
      </c>
      <c r="I9" s="27">
        <v>3</v>
      </c>
      <c r="J9" s="27">
        <v>3</v>
      </c>
      <c r="K9" s="27">
        <v>4</v>
      </c>
      <c r="L9" s="27">
        <v>3</v>
      </c>
      <c r="M9" s="27">
        <v>4</v>
      </c>
      <c r="N9" s="27">
        <v>4</v>
      </c>
      <c r="O9" s="27">
        <v>4</v>
      </c>
      <c r="P9" s="27">
        <v>4</v>
      </c>
      <c r="Q9" s="27">
        <v>3</v>
      </c>
      <c r="R9" s="28">
        <v>3</v>
      </c>
      <c r="S9" s="28">
        <v>3</v>
      </c>
      <c r="T9" s="28">
        <v>3</v>
      </c>
      <c r="U9" s="28">
        <v>2</v>
      </c>
      <c r="V9" s="28">
        <v>3</v>
      </c>
      <c r="W9" s="28">
        <v>3</v>
      </c>
      <c r="X9" s="28">
        <v>3</v>
      </c>
      <c r="Y9" s="28">
        <v>3</v>
      </c>
      <c r="Z9" s="28">
        <v>3</v>
      </c>
      <c r="AA9" s="28">
        <v>3</v>
      </c>
      <c r="AB9">
        <f t="shared" si="0"/>
        <v>2.9</v>
      </c>
    </row>
    <row r="10" ht="20" customHeight="1" spans="1:28">
      <c r="A10" s="26">
        <v>4</v>
      </c>
      <c r="B10" s="27" t="s">
        <v>229</v>
      </c>
      <c r="C10" s="27">
        <v>3</v>
      </c>
      <c r="D10" s="27">
        <v>4</v>
      </c>
      <c r="E10" s="27">
        <v>3</v>
      </c>
      <c r="F10" s="27">
        <v>4</v>
      </c>
      <c r="G10" s="27">
        <v>2</v>
      </c>
      <c r="H10" s="27">
        <v>3</v>
      </c>
      <c r="I10" s="27">
        <v>4</v>
      </c>
      <c r="J10" s="27">
        <v>3</v>
      </c>
      <c r="K10" s="27">
        <v>4</v>
      </c>
      <c r="L10" s="27">
        <v>3</v>
      </c>
      <c r="M10" s="27">
        <v>3</v>
      </c>
      <c r="N10" s="27">
        <v>3</v>
      </c>
      <c r="O10" s="27">
        <v>4</v>
      </c>
      <c r="P10" s="27">
        <v>3</v>
      </c>
      <c r="Q10" s="27"/>
      <c r="R10" s="28">
        <v>3</v>
      </c>
      <c r="S10" s="28">
        <v>3</v>
      </c>
      <c r="T10" s="28">
        <v>3</v>
      </c>
      <c r="U10" s="28">
        <v>3</v>
      </c>
      <c r="V10" s="28">
        <v>3</v>
      </c>
      <c r="W10" s="28">
        <v>3</v>
      </c>
      <c r="X10" s="28">
        <v>3</v>
      </c>
      <c r="Y10" s="28">
        <v>3</v>
      </c>
      <c r="Z10" s="28">
        <v>3</v>
      </c>
      <c r="AA10" s="28">
        <v>3</v>
      </c>
      <c r="AB10">
        <f t="shared" si="0"/>
        <v>3</v>
      </c>
    </row>
    <row r="11" ht="20" customHeight="1" spans="1:28">
      <c r="A11" s="26">
        <v>5</v>
      </c>
      <c r="B11" s="27" t="s">
        <v>13</v>
      </c>
      <c r="C11" s="27">
        <v>4</v>
      </c>
      <c r="D11" s="27">
        <v>4</v>
      </c>
      <c r="E11" s="27">
        <v>3</v>
      </c>
      <c r="F11" s="27">
        <v>4</v>
      </c>
      <c r="G11" s="27">
        <v>4</v>
      </c>
      <c r="H11" s="27">
        <v>3</v>
      </c>
      <c r="I11" s="27">
        <v>3</v>
      </c>
      <c r="J11" s="27">
        <v>2</v>
      </c>
      <c r="K11" s="27">
        <v>4</v>
      </c>
      <c r="L11" s="27">
        <v>4</v>
      </c>
      <c r="M11" s="27">
        <v>3</v>
      </c>
      <c r="N11" s="27">
        <v>4</v>
      </c>
      <c r="O11" s="27">
        <v>3</v>
      </c>
      <c r="P11" s="27">
        <v>3</v>
      </c>
      <c r="Q11" s="27"/>
      <c r="R11" s="28">
        <v>3</v>
      </c>
      <c r="S11" s="28">
        <v>4</v>
      </c>
      <c r="T11" s="28">
        <v>3</v>
      </c>
      <c r="U11" s="28">
        <v>3</v>
      </c>
      <c r="V11" s="28">
        <v>3</v>
      </c>
      <c r="W11" s="28">
        <v>4</v>
      </c>
      <c r="X11" s="28">
        <v>3</v>
      </c>
      <c r="Y11" s="28">
        <v>4</v>
      </c>
      <c r="Z11" s="28">
        <v>3</v>
      </c>
      <c r="AA11" s="28">
        <v>3</v>
      </c>
      <c r="AB11">
        <f t="shared" si="0"/>
        <v>3.3</v>
      </c>
    </row>
    <row r="12" ht="20" customHeight="1" spans="1:28">
      <c r="A12" s="26">
        <v>6</v>
      </c>
      <c r="B12" s="27" t="s">
        <v>14</v>
      </c>
      <c r="C12" s="27">
        <v>4</v>
      </c>
      <c r="D12" s="27">
        <v>4</v>
      </c>
      <c r="E12" s="27">
        <v>3</v>
      </c>
      <c r="F12" s="27">
        <v>4</v>
      </c>
      <c r="G12" s="27">
        <v>4</v>
      </c>
      <c r="H12" s="27">
        <v>3</v>
      </c>
      <c r="I12" s="27">
        <v>4</v>
      </c>
      <c r="J12" s="27">
        <v>2</v>
      </c>
      <c r="K12" s="27">
        <v>3</v>
      </c>
      <c r="L12" s="27">
        <v>3</v>
      </c>
      <c r="M12" s="27">
        <v>4</v>
      </c>
      <c r="N12" s="27">
        <v>4</v>
      </c>
      <c r="O12" s="27">
        <v>3</v>
      </c>
      <c r="P12" s="27">
        <v>4</v>
      </c>
      <c r="Q12" s="27"/>
      <c r="R12" s="28">
        <v>3</v>
      </c>
      <c r="S12" s="28">
        <v>4</v>
      </c>
      <c r="T12" s="28">
        <v>4</v>
      </c>
      <c r="U12" s="28">
        <v>4</v>
      </c>
      <c r="V12" s="28">
        <v>3</v>
      </c>
      <c r="W12" s="28">
        <v>3</v>
      </c>
      <c r="X12" s="28">
        <v>4</v>
      </c>
      <c r="Y12" s="28">
        <v>4</v>
      </c>
      <c r="Z12" s="28">
        <v>3</v>
      </c>
      <c r="AA12" s="28">
        <v>3</v>
      </c>
      <c r="AB12">
        <f t="shared" si="0"/>
        <v>3.5</v>
      </c>
    </row>
    <row r="13" ht="20" customHeight="1" spans="1:28">
      <c r="A13" s="26">
        <v>7</v>
      </c>
      <c r="B13" s="27" t="s">
        <v>15</v>
      </c>
      <c r="C13" s="27">
        <v>3</v>
      </c>
      <c r="D13" s="27">
        <v>3</v>
      </c>
      <c r="E13" s="27">
        <v>3</v>
      </c>
      <c r="F13" s="27">
        <v>2</v>
      </c>
      <c r="G13" s="27">
        <v>3</v>
      </c>
      <c r="H13" s="27">
        <v>4</v>
      </c>
      <c r="I13" s="27">
        <v>4</v>
      </c>
      <c r="J13" s="27">
        <v>4</v>
      </c>
      <c r="K13" s="27">
        <v>3</v>
      </c>
      <c r="L13" s="27">
        <v>4</v>
      </c>
      <c r="M13" s="27">
        <v>4</v>
      </c>
      <c r="N13" s="27">
        <v>3</v>
      </c>
      <c r="O13" s="27">
        <v>3</v>
      </c>
      <c r="P13" s="27">
        <v>4</v>
      </c>
      <c r="Q13" s="27"/>
      <c r="R13" s="28">
        <v>2</v>
      </c>
      <c r="S13" s="28">
        <v>3</v>
      </c>
      <c r="T13" s="28">
        <v>3</v>
      </c>
      <c r="U13" s="28">
        <v>3</v>
      </c>
      <c r="V13" s="28">
        <v>2</v>
      </c>
      <c r="W13" s="28">
        <v>3</v>
      </c>
      <c r="X13" s="28">
        <v>3</v>
      </c>
      <c r="Y13" s="28">
        <v>3</v>
      </c>
      <c r="Z13" s="28">
        <v>3</v>
      </c>
      <c r="AA13" s="28">
        <v>4</v>
      </c>
      <c r="AB13">
        <f t="shared" si="0"/>
        <v>2.9</v>
      </c>
    </row>
    <row r="14" ht="20" customHeight="1" spans="1:28">
      <c r="A14" s="26">
        <v>8</v>
      </c>
      <c r="B14" s="27" t="s">
        <v>16</v>
      </c>
      <c r="C14" s="27">
        <v>3</v>
      </c>
      <c r="D14" s="27">
        <v>3</v>
      </c>
      <c r="E14" s="27">
        <v>4</v>
      </c>
      <c r="F14" s="27">
        <v>3</v>
      </c>
      <c r="G14" s="27">
        <v>3</v>
      </c>
      <c r="H14" s="27">
        <v>3</v>
      </c>
      <c r="I14" s="27">
        <v>3</v>
      </c>
      <c r="J14" s="27">
        <v>4</v>
      </c>
      <c r="K14" s="27">
        <v>2</v>
      </c>
      <c r="L14" s="27">
        <v>4</v>
      </c>
      <c r="M14" s="27">
        <v>3</v>
      </c>
      <c r="N14" s="27">
        <v>3</v>
      </c>
      <c r="O14" s="27">
        <v>4</v>
      </c>
      <c r="P14" s="27">
        <v>3</v>
      </c>
      <c r="Q14" s="27"/>
      <c r="R14" s="28">
        <v>2</v>
      </c>
      <c r="S14" s="28">
        <v>3</v>
      </c>
      <c r="T14" s="28">
        <v>2</v>
      </c>
      <c r="U14" s="28">
        <v>2</v>
      </c>
      <c r="V14" s="28">
        <v>3</v>
      </c>
      <c r="W14" s="28">
        <v>2</v>
      </c>
      <c r="X14" s="28">
        <v>3</v>
      </c>
      <c r="Y14" s="28">
        <v>3</v>
      </c>
      <c r="Z14" s="28">
        <v>3</v>
      </c>
      <c r="AA14" s="28">
        <v>4</v>
      </c>
      <c r="AB14">
        <f t="shared" si="0"/>
        <v>2.7</v>
      </c>
    </row>
    <row r="15" ht="20" customHeight="1" spans="1:28">
      <c r="A15" s="26">
        <v>9</v>
      </c>
      <c r="B15" s="27" t="s">
        <v>17</v>
      </c>
      <c r="C15" s="27">
        <v>4</v>
      </c>
      <c r="D15" s="27">
        <v>4</v>
      </c>
      <c r="E15" s="27">
        <v>2</v>
      </c>
      <c r="F15" s="27">
        <v>4</v>
      </c>
      <c r="G15" s="27">
        <v>3</v>
      </c>
      <c r="H15" s="27">
        <v>4</v>
      </c>
      <c r="I15" s="27">
        <v>4</v>
      </c>
      <c r="J15" s="27">
        <v>3</v>
      </c>
      <c r="K15" s="27">
        <v>4</v>
      </c>
      <c r="L15" s="27">
        <v>3</v>
      </c>
      <c r="M15" s="27">
        <v>3</v>
      </c>
      <c r="N15" s="27">
        <v>4</v>
      </c>
      <c r="O15" s="27">
        <v>4</v>
      </c>
      <c r="P15" s="27">
        <v>3</v>
      </c>
      <c r="Q15" s="27"/>
      <c r="R15" s="28">
        <v>3</v>
      </c>
      <c r="S15" s="28">
        <v>4</v>
      </c>
      <c r="T15" s="28">
        <v>3</v>
      </c>
      <c r="U15" s="28">
        <v>3</v>
      </c>
      <c r="V15" s="28">
        <v>3</v>
      </c>
      <c r="W15" s="28">
        <v>3</v>
      </c>
      <c r="X15" s="28">
        <v>3</v>
      </c>
      <c r="Y15" s="28">
        <v>4</v>
      </c>
      <c r="Z15" s="28">
        <v>3</v>
      </c>
      <c r="AA15" s="28">
        <v>2</v>
      </c>
      <c r="AB15">
        <f t="shared" si="0"/>
        <v>3.1</v>
      </c>
    </row>
    <row r="16" ht="20" customHeight="1" spans="1:28">
      <c r="A16" s="26">
        <v>10</v>
      </c>
      <c r="B16" s="27" t="s">
        <v>18</v>
      </c>
      <c r="C16" s="27">
        <v>3</v>
      </c>
      <c r="D16" s="27">
        <v>4</v>
      </c>
      <c r="E16" s="27">
        <v>4</v>
      </c>
      <c r="F16" s="27">
        <v>2</v>
      </c>
      <c r="G16" s="27">
        <v>3</v>
      </c>
      <c r="H16" s="27">
        <v>3</v>
      </c>
      <c r="I16" s="27">
        <v>4</v>
      </c>
      <c r="J16" s="27">
        <v>3</v>
      </c>
      <c r="K16" s="27">
        <v>3</v>
      </c>
      <c r="L16" s="27">
        <v>3</v>
      </c>
      <c r="M16" s="27">
        <v>4</v>
      </c>
      <c r="N16" s="27">
        <v>3</v>
      </c>
      <c r="O16" s="27">
        <v>4</v>
      </c>
      <c r="P16" s="27">
        <v>4</v>
      </c>
      <c r="Q16" s="27"/>
      <c r="R16" s="28">
        <v>3</v>
      </c>
      <c r="S16" s="28">
        <v>4</v>
      </c>
      <c r="T16" s="28">
        <v>3</v>
      </c>
      <c r="U16" s="28">
        <v>4</v>
      </c>
      <c r="V16" s="28">
        <v>3</v>
      </c>
      <c r="W16" s="28">
        <v>3</v>
      </c>
      <c r="X16" s="28">
        <v>3</v>
      </c>
      <c r="Y16" s="28">
        <v>4</v>
      </c>
      <c r="Z16" s="28">
        <v>4</v>
      </c>
      <c r="AA16" s="28">
        <v>3</v>
      </c>
      <c r="AB16">
        <f t="shared" si="0"/>
        <v>3.4</v>
      </c>
    </row>
    <row r="20" ht="20" customHeight="1" spans="1:27">
      <c r="A20" s="29" t="s">
        <v>79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</sheetData>
  <mergeCells count="6">
    <mergeCell ref="A2:B2"/>
    <mergeCell ref="A4:AA4"/>
    <mergeCell ref="C5:AA5"/>
    <mergeCell ref="A20:AA20"/>
    <mergeCell ref="A5:A6"/>
    <mergeCell ref="B5:B6"/>
  </mergeCells>
  <printOptions horizontalCentered="1"/>
  <pageMargins left="1.18110236220472" right="0.748031496062992" top="0.78740157480315" bottom="0.78740157480315" header="0.511811023622047" footer="0.511811023622047"/>
  <pageSetup paperSize="9" scale="93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19"/>
  <sheetViews>
    <sheetView showGridLines="0" zoomScale="70" zoomScaleNormal="70" topLeftCell="A83" workbookViewId="0">
      <selection activeCell="G86" sqref="G86"/>
    </sheetView>
  </sheetViews>
  <sheetFormatPr defaultColWidth="9" defaultRowHeight="15.75" outlineLevelCol="4"/>
  <cols>
    <col min="1" max="1" width="4.625" customWidth="1"/>
    <col min="2" max="2" width="48.5" customWidth="1"/>
    <col min="3" max="5" width="6.625" customWidth="1"/>
  </cols>
  <sheetData>
    <row r="2" ht="18.75" spans="1:5">
      <c r="A2" s="21" t="s">
        <v>33</v>
      </c>
      <c r="B2" s="21"/>
      <c r="C2" s="21"/>
      <c r="D2" s="21"/>
      <c r="E2" s="21"/>
    </row>
    <row r="3" spans="1:5">
      <c r="A3" s="2"/>
      <c r="B3" s="2"/>
      <c r="C3" s="2"/>
      <c r="D3" s="2"/>
      <c r="E3" s="2"/>
    </row>
    <row r="4" spans="1:5">
      <c r="A4" s="34" t="s">
        <v>1</v>
      </c>
      <c r="B4" s="35"/>
      <c r="C4" s="35"/>
      <c r="D4" s="35"/>
      <c r="E4" s="36"/>
    </row>
    <row r="5" spans="1:5">
      <c r="A5" s="37" t="s">
        <v>2</v>
      </c>
      <c r="B5" s="38"/>
      <c r="C5" s="38"/>
      <c r="D5" s="38"/>
      <c r="E5" s="39"/>
    </row>
    <row r="6" spans="1:5">
      <c r="A6" s="40" t="s">
        <v>3</v>
      </c>
      <c r="B6" s="40" t="s">
        <v>4</v>
      </c>
      <c r="C6" s="41" t="s">
        <v>34</v>
      </c>
      <c r="D6" s="42"/>
      <c r="E6" s="43"/>
    </row>
    <row r="7" spans="1:5">
      <c r="A7" s="44"/>
      <c r="B7" s="44"/>
      <c r="C7" s="45" t="s">
        <v>35</v>
      </c>
      <c r="D7" s="45" t="s">
        <v>36</v>
      </c>
      <c r="E7" s="46" t="s">
        <v>37</v>
      </c>
    </row>
    <row r="8" spans="1:5">
      <c r="A8" s="26">
        <v>1</v>
      </c>
      <c r="B8" s="27" t="s">
        <v>5</v>
      </c>
      <c r="C8" s="26"/>
      <c r="D8" s="26" t="s">
        <v>38</v>
      </c>
      <c r="E8" s="47"/>
    </row>
    <row r="9" spans="1:5">
      <c r="A9" s="26">
        <v>2</v>
      </c>
      <c r="B9" s="48" t="s">
        <v>6</v>
      </c>
      <c r="C9" s="26"/>
      <c r="D9" s="26" t="s">
        <v>38</v>
      </c>
      <c r="E9" s="47"/>
    </row>
    <row r="10" spans="1:5">
      <c r="A10" s="49">
        <v>3</v>
      </c>
      <c r="B10" s="27" t="s">
        <v>7</v>
      </c>
      <c r="C10" s="26" t="s">
        <v>38</v>
      </c>
      <c r="D10" s="26"/>
      <c r="E10" s="47"/>
    </row>
    <row r="11" spans="1:5">
      <c r="A11" s="26">
        <v>4</v>
      </c>
      <c r="B11" s="50" t="s">
        <v>8</v>
      </c>
      <c r="C11" s="26" t="s">
        <v>38</v>
      </c>
      <c r="D11" s="26"/>
      <c r="E11" s="47"/>
    </row>
    <row r="12" spans="1:5">
      <c r="A12" s="26">
        <v>5</v>
      </c>
      <c r="B12" s="27" t="s">
        <v>9</v>
      </c>
      <c r="C12" s="26"/>
      <c r="D12" s="26" t="s">
        <v>38</v>
      </c>
      <c r="E12" s="47"/>
    </row>
    <row r="13" spans="1:5">
      <c r="A13" s="26">
        <v>6</v>
      </c>
      <c r="B13" s="27" t="s">
        <v>10</v>
      </c>
      <c r="C13" s="26" t="s">
        <v>38</v>
      </c>
      <c r="D13" s="26"/>
      <c r="E13" s="47"/>
    </row>
    <row r="14" spans="1:5">
      <c r="A14" s="26">
        <v>7</v>
      </c>
      <c r="B14" s="50" t="s">
        <v>11</v>
      </c>
      <c r="C14" s="26" t="s">
        <v>38</v>
      </c>
      <c r="D14" s="26"/>
      <c r="E14" s="47"/>
    </row>
    <row r="15" spans="1:5">
      <c r="A15" s="26">
        <v>8</v>
      </c>
      <c r="B15" s="27" t="s">
        <v>12</v>
      </c>
      <c r="C15" s="26" t="s">
        <v>38</v>
      </c>
      <c r="D15" s="26"/>
      <c r="E15" s="47"/>
    </row>
    <row r="16" spans="1:5">
      <c r="A16" s="26">
        <v>9</v>
      </c>
      <c r="B16" s="50" t="s">
        <v>13</v>
      </c>
      <c r="C16" s="26" t="s">
        <v>38</v>
      </c>
      <c r="D16" s="26"/>
      <c r="E16" s="47"/>
    </row>
    <row r="17" spans="1:5">
      <c r="A17" s="26">
        <v>10</v>
      </c>
      <c r="B17" s="50" t="s">
        <v>14</v>
      </c>
      <c r="C17" s="26" t="s">
        <v>38</v>
      </c>
      <c r="D17" s="26"/>
      <c r="E17" s="47"/>
    </row>
    <row r="18" spans="1:5">
      <c r="A18" s="26">
        <v>11</v>
      </c>
      <c r="B18" s="50" t="s">
        <v>15</v>
      </c>
      <c r="C18" s="26" t="s">
        <v>38</v>
      </c>
      <c r="D18" s="26"/>
      <c r="E18" s="47"/>
    </row>
    <row r="19" spans="1:5">
      <c r="A19" s="26">
        <v>12</v>
      </c>
      <c r="B19" s="50" t="s">
        <v>16</v>
      </c>
      <c r="C19" s="26" t="s">
        <v>38</v>
      </c>
      <c r="D19" s="26"/>
      <c r="E19" s="47"/>
    </row>
    <row r="20" spans="1:5">
      <c r="A20" s="51">
        <v>13</v>
      </c>
      <c r="B20" s="27" t="s">
        <v>17</v>
      </c>
      <c r="C20" s="26" t="s">
        <v>38</v>
      </c>
      <c r="D20" s="26"/>
      <c r="E20" s="47"/>
    </row>
    <row r="21" spans="1:5">
      <c r="A21" s="51">
        <v>14</v>
      </c>
      <c r="B21" s="27" t="s">
        <v>18</v>
      </c>
      <c r="C21" s="26" t="s">
        <v>38</v>
      </c>
      <c r="D21" s="26"/>
      <c r="E21" s="47"/>
    </row>
    <row r="22" spans="1:5">
      <c r="A22" s="52" t="s">
        <v>19</v>
      </c>
      <c r="B22" s="53"/>
      <c r="C22" s="41" t="s">
        <v>34</v>
      </c>
      <c r="D22" s="42"/>
      <c r="E22" s="43"/>
    </row>
    <row r="23" spans="1:5">
      <c r="A23" s="54" t="s">
        <v>3</v>
      </c>
      <c r="B23" s="40" t="s">
        <v>4</v>
      </c>
      <c r="C23" s="45" t="s">
        <v>35</v>
      </c>
      <c r="D23" s="45" t="s">
        <v>36</v>
      </c>
      <c r="E23" s="46" t="s">
        <v>37</v>
      </c>
    </row>
    <row r="24" spans="1:5">
      <c r="A24" s="26">
        <v>1</v>
      </c>
      <c r="B24" s="27" t="s">
        <v>20</v>
      </c>
      <c r="C24" s="26"/>
      <c r="D24" s="26" t="s">
        <v>38</v>
      </c>
      <c r="E24" s="55"/>
    </row>
    <row r="25" spans="1:5">
      <c r="A25" s="26">
        <v>2</v>
      </c>
      <c r="B25" s="27" t="s">
        <v>21</v>
      </c>
      <c r="C25" s="26"/>
      <c r="D25" s="26" t="s">
        <v>38</v>
      </c>
      <c r="E25" s="55"/>
    </row>
    <row r="26" spans="1:5">
      <c r="A26" s="26">
        <v>3</v>
      </c>
      <c r="B26" s="50" t="s">
        <v>22</v>
      </c>
      <c r="C26" s="26" t="s">
        <v>38</v>
      </c>
      <c r="D26" s="26"/>
      <c r="E26" s="55"/>
    </row>
    <row r="27" spans="1:5">
      <c r="A27" s="26">
        <v>4</v>
      </c>
      <c r="B27" s="50" t="s">
        <v>23</v>
      </c>
      <c r="C27" s="26" t="s">
        <v>38</v>
      </c>
      <c r="D27" s="26"/>
      <c r="E27" s="55"/>
    </row>
    <row r="28" spans="1:5">
      <c r="A28" s="26">
        <v>5</v>
      </c>
      <c r="B28" s="50" t="s">
        <v>24</v>
      </c>
      <c r="C28" s="26" t="s">
        <v>38</v>
      </c>
      <c r="D28" s="26"/>
      <c r="E28" s="55"/>
    </row>
    <row r="29" spans="1:5">
      <c r="A29" s="26">
        <v>6</v>
      </c>
      <c r="B29" s="50" t="s">
        <v>25</v>
      </c>
      <c r="C29" s="26" t="s">
        <v>38</v>
      </c>
      <c r="D29" s="26"/>
      <c r="E29" s="55"/>
    </row>
    <row r="30" spans="1:5">
      <c r="A30" s="26">
        <v>7</v>
      </c>
      <c r="B30" s="50" t="s">
        <v>26</v>
      </c>
      <c r="C30" s="26" t="s">
        <v>38</v>
      </c>
      <c r="D30" s="26"/>
      <c r="E30" s="55"/>
    </row>
    <row r="31" spans="1:5">
      <c r="A31" s="26">
        <v>8</v>
      </c>
      <c r="B31" s="50" t="s">
        <v>27</v>
      </c>
      <c r="C31" s="26" t="s">
        <v>38</v>
      </c>
      <c r="D31" s="26"/>
      <c r="E31" s="55"/>
    </row>
    <row r="32" spans="1:5">
      <c r="A32" s="26">
        <v>9</v>
      </c>
      <c r="B32" s="47" t="s">
        <v>28</v>
      </c>
      <c r="C32" s="26" t="s">
        <v>38</v>
      </c>
      <c r="D32" s="26"/>
      <c r="E32" s="55"/>
    </row>
    <row r="33" spans="1:5">
      <c r="A33" s="26">
        <v>10</v>
      </c>
      <c r="B33" s="47" t="s">
        <v>29</v>
      </c>
      <c r="C33" s="26" t="s">
        <v>38</v>
      </c>
      <c r="D33" s="26"/>
      <c r="E33" s="55"/>
    </row>
    <row r="34" spans="1:5">
      <c r="A34" s="26">
        <v>11</v>
      </c>
      <c r="B34" s="47" t="s">
        <v>30</v>
      </c>
      <c r="C34" s="26" t="s">
        <v>38</v>
      </c>
      <c r="D34" s="26"/>
      <c r="E34" s="55"/>
    </row>
    <row r="35" spans="1:5">
      <c r="A35" s="26">
        <v>12</v>
      </c>
      <c r="B35" s="47" t="s">
        <v>31</v>
      </c>
      <c r="C35" s="26" t="s">
        <v>38</v>
      </c>
      <c r="D35" s="26"/>
      <c r="E35" s="55"/>
    </row>
    <row r="36" spans="1:5">
      <c r="A36" s="26">
        <v>13</v>
      </c>
      <c r="B36" s="47" t="s">
        <v>32</v>
      </c>
      <c r="C36" s="26" t="s">
        <v>38</v>
      </c>
      <c r="D36" s="26"/>
      <c r="E36" s="55"/>
    </row>
    <row r="37" spans="1:5">
      <c r="A37" s="56"/>
      <c r="B37" s="57"/>
      <c r="C37" s="56"/>
      <c r="D37" s="56"/>
      <c r="E37" s="57"/>
    </row>
    <row r="38" spans="1:1">
      <c r="A38" t="s">
        <v>39</v>
      </c>
    </row>
    <row r="40" spans="1:2">
      <c r="A40" s="58" t="s">
        <v>35</v>
      </c>
      <c r="B40" s="215" t="s">
        <v>40</v>
      </c>
    </row>
    <row r="41" spans="1:1">
      <c r="A41" s="58"/>
    </row>
    <row r="42" spans="1:2">
      <c r="A42" s="58" t="s">
        <v>36</v>
      </c>
      <c r="B42" s="215" t="s">
        <v>41</v>
      </c>
    </row>
    <row r="43" spans="1:1">
      <c r="A43" s="58"/>
    </row>
    <row r="44" spans="1:2">
      <c r="A44" s="58" t="s">
        <v>37</v>
      </c>
      <c r="B44" s="215" t="s">
        <v>42</v>
      </c>
    </row>
    <row r="60" hidden="1"/>
    <row r="61" hidden="1"/>
    <row r="70" spans="1:5">
      <c r="A70" s="204" t="s">
        <v>33</v>
      </c>
      <c r="B70" s="204"/>
      <c r="C70" s="204"/>
      <c r="D70" s="204"/>
      <c r="E70" s="204"/>
    </row>
    <row r="72" ht="20" customHeight="1" spans="1:5">
      <c r="A72" s="34" t="s">
        <v>1</v>
      </c>
      <c r="B72" s="35"/>
      <c r="C72" s="35"/>
      <c r="D72" s="35"/>
      <c r="E72" s="36"/>
    </row>
    <row r="73" ht="20" customHeight="1" spans="1:5">
      <c r="A73" s="37" t="s">
        <v>2</v>
      </c>
      <c r="B73" s="38"/>
      <c r="C73" s="38"/>
      <c r="D73" s="38"/>
      <c r="E73" s="39"/>
    </row>
    <row r="74" ht="20" customHeight="1" spans="1:5">
      <c r="A74" s="40" t="s">
        <v>3</v>
      </c>
      <c r="B74" s="40" t="s">
        <v>4</v>
      </c>
      <c r="C74" s="41" t="s">
        <v>34</v>
      </c>
      <c r="D74" s="42"/>
      <c r="E74" s="43"/>
    </row>
    <row r="75" ht="20" customHeight="1" spans="1:5">
      <c r="A75" s="44"/>
      <c r="B75" s="44"/>
      <c r="C75" s="45" t="s">
        <v>35</v>
      </c>
      <c r="D75" s="45" t="s">
        <v>36</v>
      </c>
      <c r="E75" s="46" t="s">
        <v>37</v>
      </c>
    </row>
    <row r="76" ht="20" customHeight="1" spans="1:5">
      <c r="A76" s="26">
        <v>1</v>
      </c>
      <c r="B76" s="27" t="s">
        <v>5</v>
      </c>
      <c r="C76" s="26"/>
      <c r="D76" s="26" t="s">
        <v>38</v>
      </c>
      <c r="E76" s="47"/>
    </row>
    <row r="77" ht="20" customHeight="1" spans="1:5">
      <c r="A77" s="26">
        <v>2</v>
      </c>
      <c r="B77" s="48" t="s">
        <v>6</v>
      </c>
      <c r="C77" s="26"/>
      <c r="D77" s="26" t="s">
        <v>38</v>
      </c>
      <c r="E77" s="47"/>
    </row>
    <row r="78" ht="20" customHeight="1" spans="1:5">
      <c r="A78" s="49">
        <v>3</v>
      </c>
      <c r="B78" s="27" t="s">
        <v>7</v>
      </c>
      <c r="C78" s="26" t="s">
        <v>38</v>
      </c>
      <c r="D78" s="26"/>
      <c r="E78" s="47"/>
    </row>
    <row r="79" ht="20" customHeight="1" spans="1:5">
      <c r="A79" s="26">
        <v>4</v>
      </c>
      <c r="B79" s="50" t="s">
        <v>8</v>
      </c>
      <c r="C79" s="26" t="s">
        <v>38</v>
      </c>
      <c r="D79" s="26"/>
      <c r="E79" s="47"/>
    </row>
    <row r="80" ht="20" customHeight="1" spans="1:5">
      <c r="A80" s="26">
        <v>5</v>
      </c>
      <c r="B80" s="27" t="s">
        <v>9</v>
      </c>
      <c r="C80" s="26"/>
      <c r="D80" s="26" t="s">
        <v>38</v>
      </c>
      <c r="E80" s="47"/>
    </row>
    <row r="81" ht="20" customHeight="1" spans="1:5">
      <c r="A81" s="26">
        <v>6</v>
      </c>
      <c r="B81" s="27" t="s">
        <v>10</v>
      </c>
      <c r="C81" s="26" t="s">
        <v>38</v>
      </c>
      <c r="D81" s="26"/>
      <c r="E81" s="47"/>
    </row>
    <row r="82" ht="20" customHeight="1" spans="1:5">
      <c r="A82" s="26">
        <v>7</v>
      </c>
      <c r="B82" s="50" t="s">
        <v>11</v>
      </c>
      <c r="C82" s="26" t="s">
        <v>38</v>
      </c>
      <c r="D82" s="26"/>
      <c r="E82" s="47"/>
    </row>
    <row r="83" ht="20" customHeight="1" spans="1:5">
      <c r="A83" s="26">
        <v>8</v>
      </c>
      <c r="B83" s="27" t="s">
        <v>12</v>
      </c>
      <c r="C83" s="26" t="s">
        <v>38</v>
      </c>
      <c r="D83" s="26"/>
      <c r="E83" s="47"/>
    </row>
    <row r="84" ht="20" customHeight="1" spans="1:5">
      <c r="A84" s="26">
        <v>9</v>
      </c>
      <c r="B84" s="50" t="s">
        <v>13</v>
      </c>
      <c r="C84" s="26" t="s">
        <v>38</v>
      </c>
      <c r="D84" s="26"/>
      <c r="E84" s="47"/>
    </row>
    <row r="85" ht="20" customHeight="1" spans="1:5">
      <c r="A85" s="26">
        <v>10</v>
      </c>
      <c r="B85" s="50" t="s">
        <v>14</v>
      </c>
      <c r="C85" s="26" t="s">
        <v>38</v>
      </c>
      <c r="D85" s="26"/>
      <c r="E85" s="47"/>
    </row>
    <row r="86" ht="20" customHeight="1" spans="1:5">
      <c r="A86" s="26">
        <v>11</v>
      </c>
      <c r="B86" s="50" t="s">
        <v>15</v>
      </c>
      <c r="C86" s="26" t="s">
        <v>38</v>
      </c>
      <c r="D86" s="26"/>
      <c r="E86" s="47"/>
    </row>
    <row r="87" ht="20" customHeight="1" spans="1:5">
      <c r="A87" s="26">
        <v>12</v>
      </c>
      <c r="B87" s="50" t="s">
        <v>16</v>
      </c>
      <c r="C87" s="26" t="s">
        <v>38</v>
      </c>
      <c r="D87" s="26"/>
      <c r="E87" s="47"/>
    </row>
    <row r="88" ht="20" customHeight="1" spans="1:5">
      <c r="A88" s="51">
        <v>13</v>
      </c>
      <c r="B88" s="27" t="s">
        <v>17</v>
      </c>
      <c r="C88" s="26" t="s">
        <v>38</v>
      </c>
      <c r="D88" s="26"/>
      <c r="E88" s="47"/>
    </row>
    <row r="89" ht="20" customHeight="1" spans="1:5">
      <c r="A89" s="51">
        <v>14</v>
      </c>
      <c r="B89" s="27" t="s">
        <v>18</v>
      </c>
      <c r="C89" s="26" t="s">
        <v>38</v>
      </c>
      <c r="D89" s="26"/>
      <c r="E89" s="47"/>
    </row>
    <row r="90" ht="20" customHeight="1" spans="1:5">
      <c r="A90" s="52" t="s">
        <v>19</v>
      </c>
      <c r="B90" s="53"/>
      <c r="C90" s="41" t="s">
        <v>34</v>
      </c>
      <c r="D90" s="42"/>
      <c r="E90" s="43"/>
    </row>
    <row r="91" ht="20" customHeight="1" spans="1:5">
      <c r="A91" s="54" t="s">
        <v>3</v>
      </c>
      <c r="B91" s="40" t="s">
        <v>4</v>
      </c>
      <c r="C91" s="45" t="s">
        <v>35</v>
      </c>
      <c r="D91" s="45" t="s">
        <v>36</v>
      </c>
      <c r="E91" s="46" t="s">
        <v>37</v>
      </c>
    </row>
    <row r="92" ht="20" customHeight="1" spans="1:5">
      <c r="A92" s="26">
        <v>1</v>
      </c>
      <c r="B92" s="27" t="s">
        <v>20</v>
      </c>
      <c r="C92" s="26"/>
      <c r="D92" s="26" t="s">
        <v>38</v>
      </c>
      <c r="E92" s="55"/>
    </row>
    <row r="93" ht="20" customHeight="1" spans="1:5">
      <c r="A93" s="26">
        <v>2</v>
      </c>
      <c r="B93" s="27" t="s">
        <v>21</v>
      </c>
      <c r="C93" s="26"/>
      <c r="D93" s="26" t="s">
        <v>38</v>
      </c>
      <c r="E93" s="55"/>
    </row>
    <row r="94" ht="20" customHeight="1" spans="1:5">
      <c r="A94" s="26">
        <v>3</v>
      </c>
      <c r="B94" s="50" t="s">
        <v>22</v>
      </c>
      <c r="C94" s="26" t="s">
        <v>38</v>
      </c>
      <c r="D94" s="26"/>
      <c r="E94" s="55"/>
    </row>
    <row r="95" ht="20" customHeight="1" spans="1:5">
      <c r="A95" s="26">
        <v>4</v>
      </c>
      <c r="B95" s="50" t="s">
        <v>23</v>
      </c>
      <c r="C95" s="26" t="s">
        <v>38</v>
      </c>
      <c r="D95" s="26"/>
      <c r="E95" s="55"/>
    </row>
    <row r="96" ht="20" customHeight="1" spans="1:5">
      <c r="A96" s="26">
        <v>5</v>
      </c>
      <c r="B96" s="50" t="s">
        <v>24</v>
      </c>
      <c r="C96" s="26" t="s">
        <v>38</v>
      </c>
      <c r="D96" s="26"/>
      <c r="E96" s="55"/>
    </row>
    <row r="97" ht="20" customHeight="1" spans="1:5">
      <c r="A97" s="26">
        <v>6</v>
      </c>
      <c r="B97" s="50" t="s">
        <v>25</v>
      </c>
      <c r="C97" s="26" t="s">
        <v>38</v>
      </c>
      <c r="D97" s="26"/>
      <c r="E97" s="55"/>
    </row>
    <row r="98" ht="20" customHeight="1" spans="1:5">
      <c r="A98" s="26">
        <v>7</v>
      </c>
      <c r="B98" s="50" t="s">
        <v>26</v>
      </c>
      <c r="C98" s="26" t="s">
        <v>38</v>
      </c>
      <c r="D98" s="26"/>
      <c r="E98" s="55"/>
    </row>
    <row r="99" ht="20" customHeight="1" spans="1:5">
      <c r="A99" s="26">
        <v>8</v>
      </c>
      <c r="B99" s="50" t="s">
        <v>27</v>
      </c>
      <c r="C99" s="26" t="s">
        <v>38</v>
      </c>
      <c r="D99" s="26"/>
      <c r="E99" s="55"/>
    </row>
    <row r="100" ht="20" customHeight="1" spans="1:5">
      <c r="A100" s="26">
        <v>9</v>
      </c>
      <c r="B100" s="47" t="s">
        <v>28</v>
      </c>
      <c r="C100" s="26" t="s">
        <v>38</v>
      </c>
      <c r="D100" s="26"/>
      <c r="E100" s="55"/>
    </row>
    <row r="101" ht="20" customHeight="1" spans="1:5">
      <c r="A101" s="26">
        <v>10</v>
      </c>
      <c r="B101" s="47" t="s">
        <v>29</v>
      </c>
      <c r="C101" s="26" t="s">
        <v>38</v>
      </c>
      <c r="D101" s="26"/>
      <c r="E101" s="55"/>
    </row>
    <row r="102" ht="20" customHeight="1" spans="1:5">
      <c r="A102" s="26">
        <v>11</v>
      </c>
      <c r="B102" s="47" t="s">
        <v>30</v>
      </c>
      <c r="C102" s="26" t="s">
        <v>38</v>
      </c>
      <c r="D102" s="26"/>
      <c r="E102" s="55"/>
    </row>
    <row r="103" ht="20" customHeight="1" spans="1:5">
      <c r="A103" s="26">
        <v>12</v>
      </c>
      <c r="B103" s="47" t="s">
        <v>31</v>
      </c>
      <c r="C103" s="26" t="s">
        <v>38</v>
      </c>
      <c r="D103" s="26"/>
      <c r="E103" s="55"/>
    </row>
    <row r="104" ht="20" customHeight="1" spans="1:5">
      <c r="A104" s="26">
        <v>13</v>
      </c>
      <c r="B104" s="47" t="s">
        <v>32</v>
      </c>
      <c r="C104" s="26" t="s">
        <v>38</v>
      </c>
      <c r="D104" s="26"/>
      <c r="E104" s="55"/>
    </row>
    <row r="105" spans="1:5">
      <c r="A105" s="56"/>
      <c r="B105" s="57"/>
      <c r="C105" s="56"/>
      <c r="D105" s="56"/>
      <c r="E105" s="57"/>
    </row>
    <row r="106" spans="1:1">
      <c r="A106" t="s">
        <v>39</v>
      </c>
    </row>
    <row r="108" spans="1:2">
      <c r="A108" s="69" t="s">
        <v>35</v>
      </c>
      <c r="B108" s="215" t="s">
        <v>40</v>
      </c>
    </row>
    <row r="109" spans="1:2">
      <c r="A109" s="69" t="s">
        <v>36</v>
      </c>
      <c r="B109" s="215" t="s">
        <v>41</v>
      </c>
    </row>
    <row r="110" spans="1:2">
      <c r="A110" s="69" t="s">
        <v>37</v>
      </c>
      <c r="B110" s="215" t="s">
        <v>42</v>
      </c>
    </row>
    <row r="112" spans="1:5">
      <c r="A112" s="70"/>
      <c r="B112" s="71"/>
      <c r="C112" s="72"/>
      <c r="D112" s="72"/>
      <c r="E112" s="73"/>
    </row>
    <row r="113" spans="1:5">
      <c r="A113" s="74"/>
      <c r="B113" s="57"/>
      <c r="C113" s="75"/>
      <c r="D113" s="75"/>
      <c r="E113" s="76"/>
    </row>
    <row r="114" spans="1:5">
      <c r="A114" s="74"/>
      <c r="B114" s="57"/>
      <c r="C114" s="75"/>
      <c r="D114" s="75"/>
      <c r="E114" s="76"/>
    </row>
    <row r="115" spans="1:5">
      <c r="A115" s="74"/>
      <c r="B115" s="57"/>
      <c r="C115" s="75"/>
      <c r="D115" s="75"/>
      <c r="E115" s="76"/>
    </row>
    <row r="116" spans="1:5">
      <c r="A116" s="74"/>
      <c r="B116" s="57"/>
      <c r="C116" s="75"/>
      <c r="D116" s="75"/>
      <c r="E116" s="76"/>
    </row>
    <row r="117" spans="1:5">
      <c r="A117" s="74"/>
      <c r="B117" s="57"/>
      <c r="C117" s="75"/>
      <c r="D117" s="75"/>
      <c r="E117" s="76"/>
    </row>
    <row r="118" hidden="1" spans="1:5">
      <c r="A118" s="77"/>
      <c r="B118" s="75"/>
      <c r="C118" s="75"/>
      <c r="D118" s="75"/>
      <c r="E118" s="76"/>
    </row>
    <row r="119" spans="1:5">
      <c r="A119" s="78"/>
      <c r="B119" s="79"/>
      <c r="C119" s="80"/>
      <c r="D119" s="80"/>
      <c r="E119" s="81"/>
    </row>
  </sheetData>
  <mergeCells count="10">
    <mergeCell ref="A2:E2"/>
    <mergeCell ref="C6:E6"/>
    <mergeCell ref="C22:E22"/>
    <mergeCell ref="A70:E70"/>
    <mergeCell ref="C74:E74"/>
    <mergeCell ref="C90:E90"/>
    <mergeCell ref="A6:A7"/>
    <mergeCell ref="A74:A75"/>
    <mergeCell ref="B6:B7"/>
    <mergeCell ref="B74:B75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0"/>
  <sheetViews>
    <sheetView showGridLines="0" zoomScale="90" zoomScaleNormal="90" topLeftCell="A4" workbookViewId="0">
      <selection activeCell="P17" sqref="O17:P17"/>
    </sheetView>
  </sheetViews>
  <sheetFormatPr defaultColWidth="9" defaultRowHeight="15.75"/>
  <cols>
    <col min="1" max="1" width="4.625" customWidth="1"/>
    <col min="2" max="2" width="55.275" customWidth="1"/>
    <col min="3" max="11" width="5.625" customWidth="1"/>
    <col min="12" max="12" width="6.525" customWidth="1"/>
  </cols>
  <sheetData>
    <row r="2" ht="18.75" spans="1:2">
      <c r="A2" s="21" t="s">
        <v>55</v>
      </c>
      <c r="B2" s="21"/>
    </row>
    <row r="4" ht="35" customHeight="1" spans="1:12">
      <c r="A4" s="22" t="s">
        <v>211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ht="25" customHeight="1" spans="1:12">
      <c r="A5" s="24" t="s">
        <v>3</v>
      </c>
      <c r="B5" s="24" t="s">
        <v>4</v>
      </c>
      <c r="C5" s="25" t="s">
        <v>80</v>
      </c>
      <c r="D5" s="25"/>
      <c r="E5" s="25"/>
      <c r="F5" s="25"/>
      <c r="G5" s="25"/>
      <c r="H5" s="25"/>
      <c r="I5" s="25"/>
      <c r="J5" s="25"/>
      <c r="K5" s="25"/>
      <c r="L5" s="25"/>
    </row>
    <row r="6" ht="25" customHeight="1" spans="1:12">
      <c r="A6" s="24"/>
      <c r="B6" s="24"/>
      <c r="C6" s="25" t="s">
        <v>199</v>
      </c>
      <c r="D6" s="25" t="s">
        <v>200</v>
      </c>
      <c r="E6" s="25" t="s">
        <v>201</v>
      </c>
      <c r="F6" s="25" t="s">
        <v>202</v>
      </c>
      <c r="G6" s="25" t="s">
        <v>203</v>
      </c>
      <c r="H6" s="25" t="s">
        <v>204</v>
      </c>
      <c r="I6" s="25" t="s">
        <v>205</v>
      </c>
      <c r="J6" s="25" t="s">
        <v>206</v>
      </c>
      <c r="K6" s="25" t="s">
        <v>207</v>
      </c>
      <c r="L6" s="25" t="s">
        <v>208</v>
      </c>
    </row>
    <row r="7" ht="20" customHeight="1" spans="1:13">
      <c r="A7" s="26">
        <v>1</v>
      </c>
      <c r="B7" s="27" t="s">
        <v>7</v>
      </c>
      <c r="C7" s="28">
        <v>3</v>
      </c>
      <c r="D7" s="28">
        <v>3</v>
      </c>
      <c r="E7" s="28">
        <v>3</v>
      </c>
      <c r="F7" s="28">
        <v>4</v>
      </c>
      <c r="G7" s="28">
        <v>4</v>
      </c>
      <c r="H7" s="28">
        <v>4</v>
      </c>
      <c r="I7" s="28">
        <v>4</v>
      </c>
      <c r="J7" s="28">
        <v>4</v>
      </c>
      <c r="K7" s="28">
        <v>4</v>
      </c>
      <c r="L7" s="28">
        <v>4</v>
      </c>
      <c r="M7">
        <f>AVERAGE(C7:L7)</f>
        <v>3.7</v>
      </c>
    </row>
    <row r="8" ht="20" customHeight="1" spans="1:13">
      <c r="A8" s="26">
        <v>2</v>
      </c>
      <c r="B8" s="27" t="s">
        <v>227</v>
      </c>
      <c r="C8" s="28">
        <v>3</v>
      </c>
      <c r="D8" s="28">
        <v>3</v>
      </c>
      <c r="E8" s="28">
        <v>3</v>
      </c>
      <c r="F8" s="28">
        <v>3</v>
      </c>
      <c r="G8" s="28">
        <v>3</v>
      </c>
      <c r="H8" s="28">
        <v>4</v>
      </c>
      <c r="I8" s="28">
        <v>3</v>
      </c>
      <c r="J8" s="28">
        <v>4</v>
      </c>
      <c r="K8" s="28">
        <v>3</v>
      </c>
      <c r="L8" s="28">
        <v>3</v>
      </c>
      <c r="M8">
        <f t="shared" ref="M8:M16" si="0">AVERAGE(C8:L8)</f>
        <v>3.2</v>
      </c>
    </row>
    <row r="9" ht="20" customHeight="1" spans="1:13">
      <c r="A9" s="26">
        <v>3</v>
      </c>
      <c r="B9" s="27" t="s">
        <v>228</v>
      </c>
      <c r="C9" s="28">
        <v>3</v>
      </c>
      <c r="D9" s="28">
        <v>3</v>
      </c>
      <c r="E9" s="28">
        <v>3</v>
      </c>
      <c r="F9" s="28">
        <v>2</v>
      </c>
      <c r="G9" s="28">
        <v>3</v>
      </c>
      <c r="H9" s="28">
        <v>3</v>
      </c>
      <c r="I9" s="28">
        <v>3</v>
      </c>
      <c r="J9" s="28">
        <v>3</v>
      </c>
      <c r="K9" s="28">
        <v>3</v>
      </c>
      <c r="L9" s="28">
        <v>3</v>
      </c>
      <c r="M9">
        <f t="shared" si="0"/>
        <v>2.9</v>
      </c>
    </row>
    <row r="10" ht="20" customHeight="1" spans="1:13">
      <c r="A10" s="26">
        <v>4</v>
      </c>
      <c r="B10" s="27" t="s">
        <v>229</v>
      </c>
      <c r="C10" s="28">
        <v>3</v>
      </c>
      <c r="D10" s="28">
        <v>3</v>
      </c>
      <c r="E10" s="28">
        <v>3</v>
      </c>
      <c r="F10" s="28">
        <v>3</v>
      </c>
      <c r="G10" s="28">
        <v>3</v>
      </c>
      <c r="H10" s="28">
        <v>3</v>
      </c>
      <c r="I10" s="28">
        <v>3</v>
      </c>
      <c r="J10" s="28">
        <v>3</v>
      </c>
      <c r="K10" s="28">
        <v>3</v>
      </c>
      <c r="L10" s="28">
        <v>3</v>
      </c>
      <c r="M10">
        <f t="shared" si="0"/>
        <v>3</v>
      </c>
    </row>
    <row r="11" ht="20" customHeight="1" spans="1:13">
      <c r="A11" s="26">
        <v>5</v>
      </c>
      <c r="B11" s="27" t="s">
        <v>13</v>
      </c>
      <c r="C11" s="28">
        <v>3</v>
      </c>
      <c r="D11" s="28">
        <v>4</v>
      </c>
      <c r="E11" s="28">
        <v>3</v>
      </c>
      <c r="F11" s="28">
        <v>3</v>
      </c>
      <c r="G11" s="28">
        <v>3</v>
      </c>
      <c r="H11" s="28">
        <v>4</v>
      </c>
      <c r="I11" s="28">
        <v>3</v>
      </c>
      <c r="J11" s="28">
        <v>4</v>
      </c>
      <c r="K11" s="28">
        <v>3</v>
      </c>
      <c r="L11" s="28">
        <v>3</v>
      </c>
      <c r="M11">
        <f t="shared" si="0"/>
        <v>3.3</v>
      </c>
    </row>
    <row r="12" ht="20" customHeight="1" spans="1:13">
      <c r="A12" s="26">
        <v>6</v>
      </c>
      <c r="B12" s="27" t="s">
        <v>14</v>
      </c>
      <c r="C12" s="28">
        <v>3</v>
      </c>
      <c r="D12" s="28">
        <v>4</v>
      </c>
      <c r="E12" s="28">
        <v>4</v>
      </c>
      <c r="F12" s="28">
        <v>4</v>
      </c>
      <c r="G12" s="28">
        <v>3</v>
      </c>
      <c r="H12" s="28">
        <v>3</v>
      </c>
      <c r="I12" s="28">
        <v>4</v>
      </c>
      <c r="J12" s="28">
        <v>4</v>
      </c>
      <c r="K12" s="28">
        <v>3</v>
      </c>
      <c r="L12" s="28">
        <v>3</v>
      </c>
      <c r="M12">
        <f t="shared" si="0"/>
        <v>3.5</v>
      </c>
    </row>
    <row r="13" ht="20" customHeight="1" spans="1:13">
      <c r="A13" s="26">
        <v>7</v>
      </c>
      <c r="B13" s="27" t="s">
        <v>15</v>
      </c>
      <c r="C13" s="28">
        <v>2</v>
      </c>
      <c r="D13" s="28">
        <v>3</v>
      </c>
      <c r="E13" s="28">
        <v>3</v>
      </c>
      <c r="F13" s="28">
        <v>3</v>
      </c>
      <c r="G13" s="28">
        <v>2</v>
      </c>
      <c r="H13" s="28">
        <v>3</v>
      </c>
      <c r="I13" s="28">
        <v>3</v>
      </c>
      <c r="J13" s="28">
        <v>3</v>
      </c>
      <c r="K13" s="28">
        <v>3</v>
      </c>
      <c r="L13" s="28">
        <v>4</v>
      </c>
      <c r="M13">
        <f t="shared" si="0"/>
        <v>2.9</v>
      </c>
    </row>
    <row r="14" ht="20" customHeight="1" spans="1:13">
      <c r="A14" s="26">
        <v>8</v>
      </c>
      <c r="B14" s="27" t="s">
        <v>16</v>
      </c>
      <c r="C14" s="28">
        <v>2</v>
      </c>
      <c r="D14" s="28">
        <v>3</v>
      </c>
      <c r="E14" s="28">
        <v>2</v>
      </c>
      <c r="F14" s="28">
        <v>2</v>
      </c>
      <c r="G14" s="28">
        <v>3</v>
      </c>
      <c r="H14" s="28">
        <v>2</v>
      </c>
      <c r="I14" s="28">
        <v>3</v>
      </c>
      <c r="J14" s="28">
        <v>3</v>
      </c>
      <c r="K14" s="28">
        <v>3</v>
      </c>
      <c r="L14" s="28">
        <v>4</v>
      </c>
      <c r="M14">
        <f t="shared" si="0"/>
        <v>2.7</v>
      </c>
    </row>
    <row r="15" ht="20" customHeight="1" spans="1:13">
      <c r="A15" s="26">
        <v>9</v>
      </c>
      <c r="B15" s="27" t="s">
        <v>17</v>
      </c>
      <c r="C15" s="28">
        <v>3</v>
      </c>
      <c r="D15" s="28">
        <v>4</v>
      </c>
      <c r="E15" s="28">
        <v>3</v>
      </c>
      <c r="F15" s="28">
        <v>3</v>
      </c>
      <c r="G15" s="28">
        <v>3</v>
      </c>
      <c r="H15" s="28">
        <v>3</v>
      </c>
      <c r="I15" s="28">
        <v>3</v>
      </c>
      <c r="J15" s="28">
        <v>4</v>
      </c>
      <c r="K15" s="28">
        <v>3</v>
      </c>
      <c r="L15" s="28">
        <v>2</v>
      </c>
      <c r="M15">
        <f t="shared" si="0"/>
        <v>3.1</v>
      </c>
    </row>
    <row r="16" ht="20" customHeight="1" spans="1:13">
      <c r="A16" s="26">
        <v>10</v>
      </c>
      <c r="B16" s="27" t="s">
        <v>18</v>
      </c>
      <c r="C16" s="28">
        <v>3</v>
      </c>
      <c r="D16" s="28">
        <v>4</v>
      </c>
      <c r="E16" s="28">
        <v>3</v>
      </c>
      <c r="F16" s="28">
        <v>4</v>
      </c>
      <c r="G16" s="28">
        <v>3</v>
      </c>
      <c r="H16" s="28">
        <v>3</v>
      </c>
      <c r="I16" s="28">
        <v>3</v>
      </c>
      <c r="J16" s="28">
        <v>4</v>
      </c>
      <c r="K16" s="28">
        <v>4</v>
      </c>
      <c r="L16" s="28">
        <v>3</v>
      </c>
      <c r="M16">
        <f t="shared" si="0"/>
        <v>3.4</v>
      </c>
    </row>
    <row r="20" ht="20" customHeight="1" spans="1:12">
      <c r="A20" s="29" t="s">
        <v>79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</sheetData>
  <mergeCells count="6">
    <mergeCell ref="A2:B2"/>
    <mergeCell ref="A4:L4"/>
    <mergeCell ref="C5:L5"/>
    <mergeCell ref="A20:L20"/>
    <mergeCell ref="A5:A6"/>
    <mergeCell ref="B5:B6"/>
  </mergeCells>
  <printOptions horizontalCentered="1"/>
  <pageMargins left="1.18110236220472" right="0.748031496062992" top="0.78740157480315" bottom="0.78740157480315" header="0.511811023622047" footer="0.511811023622047"/>
  <pageSetup paperSize="9" scale="93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showGridLines="0" topLeftCell="A35" workbookViewId="0">
      <selection activeCell="B45" sqref="B45"/>
    </sheetView>
  </sheetViews>
  <sheetFormatPr defaultColWidth="9" defaultRowHeight="15.75" outlineLevelCol="1"/>
  <cols>
    <col min="1" max="2" width="36.625" customWidth="1"/>
  </cols>
  <sheetData>
    <row r="1" ht="20.25" spans="1:2">
      <c r="A1" s="1" t="s">
        <v>230</v>
      </c>
      <c r="B1" s="1"/>
    </row>
    <row r="2" ht="20.25" spans="1:2">
      <c r="A2" s="1" t="s">
        <v>231</v>
      </c>
      <c r="B2" s="1"/>
    </row>
    <row r="3" spans="1:2">
      <c r="A3" s="2"/>
      <c r="B3" s="2"/>
    </row>
    <row r="4" ht="27" customHeight="1" spans="1:2">
      <c r="A4" s="3" t="s">
        <v>232</v>
      </c>
      <c r="B4" s="4" t="s">
        <v>233</v>
      </c>
    </row>
    <row r="5" spans="1:2">
      <c r="A5" s="5" t="s">
        <v>234</v>
      </c>
      <c r="B5" s="6" t="s">
        <v>235</v>
      </c>
    </row>
    <row r="6" spans="1:2">
      <c r="A6" s="5"/>
      <c r="B6" s="6"/>
    </row>
    <row r="7" spans="1:2">
      <c r="A7" s="7" t="s">
        <v>236</v>
      </c>
      <c r="B7" s="8" t="s">
        <v>237</v>
      </c>
    </row>
    <row r="8" spans="1:2">
      <c r="A8" s="5"/>
      <c r="B8" s="6"/>
    </row>
    <row r="9" spans="1:2">
      <c r="A9" s="9" t="s">
        <v>238</v>
      </c>
      <c r="B9" s="7" t="s">
        <v>239</v>
      </c>
    </row>
    <row r="10" spans="1:2">
      <c r="A10" s="10"/>
      <c r="B10" s="5"/>
    </row>
    <row r="11" spans="1:2">
      <c r="A11" s="9" t="s">
        <v>240</v>
      </c>
      <c r="B11" s="7" t="s">
        <v>241</v>
      </c>
    </row>
    <row r="12" spans="1:2">
      <c r="A12" s="10"/>
      <c r="B12" s="5"/>
    </row>
    <row r="13" spans="1:2">
      <c r="A13" s="11" t="s">
        <v>242</v>
      </c>
      <c r="B13" s="12" t="s">
        <v>243</v>
      </c>
    </row>
    <row r="14" spans="1:2">
      <c r="A14" s="10"/>
      <c r="B14" s="5"/>
    </row>
    <row r="15" spans="1:2">
      <c r="A15" s="11" t="s">
        <v>244</v>
      </c>
      <c r="B15" s="13" t="s">
        <v>245</v>
      </c>
    </row>
    <row r="16" spans="1:2">
      <c r="A16" s="10"/>
      <c r="B16" s="5"/>
    </row>
    <row r="17" ht="31.5" spans="1:2">
      <c r="A17" s="11" t="s">
        <v>246</v>
      </c>
      <c r="B17" s="7" t="s">
        <v>247</v>
      </c>
    </row>
    <row r="18" spans="1:2">
      <c r="A18" s="10"/>
      <c r="B18" s="5"/>
    </row>
    <row r="19" ht="31.5" spans="1:2">
      <c r="A19" s="11" t="s">
        <v>248</v>
      </c>
      <c r="B19" s="13" t="s">
        <v>249</v>
      </c>
    </row>
    <row r="20" spans="1:2">
      <c r="A20" s="10"/>
      <c r="B20" s="5"/>
    </row>
    <row r="21" ht="31.5" spans="1:2">
      <c r="A21" s="11" t="s">
        <v>250</v>
      </c>
      <c r="B21" s="13" t="s">
        <v>251</v>
      </c>
    </row>
    <row r="22" spans="1:2">
      <c r="A22" s="14"/>
      <c r="B22" s="15"/>
    </row>
    <row r="23" ht="31.5" spans="1:2">
      <c r="A23" s="10"/>
      <c r="B23" s="15" t="s">
        <v>252</v>
      </c>
    </row>
    <row r="24" spans="1:2">
      <c r="A24" s="10"/>
      <c r="B24" s="15"/>
    </row>
    <row r="25" spans="1:2">
      <c r="A25" s="10"/>
      <c r="B25" s="5" t="s">
        <v>253</v>
      </c>
    </row>
    <row r="26" spans="1:2">
      <c r="A26" s="10"/>
      <c r="B26" s="5"/>
    </row>
    <row r="27" spans="1:2">
      <c r="A27" s="10"/>
      <c r="B27" s="5" t="s">
        <v>254</v>
      </c>
    </row>
    <row r="28" spans="1:2">
      <c r="A28" s="10"/>
      <c r="B28" s="5"/>
    </row>
    <row r="29" spans="1:2">
      <c r="A29" s="10"/>
      <c r="B29" s="5" t="s">
        <v>255</v>
      </c>
    </row>
    <row r="30" spans="1:2">
      <c r="A30" s="10"/>
      <c r="B30" s="5"/>
    </row>
    <row r="31" spans="1:2">
      <c r="A31" s="9" t="s">
        <v>256</v>
      </c>
      <c r="B31" s="7" t="s">
        <v>257</v>
      </c>
    </row>
    <row r="32" spans="1:2">
      <c r="A32" s="10"/>
      <c r="B32" s="5"/>
    </row>
    <row r="33" spans="1:2">
      <c r="A33" s="16" t="s">
        <v>258</v>
      </c>
      <c r="B33" s="7" t="s">
        <v>259</v>
      </c>
    </row>
    <row r="34" spans="1:2">
      <c r="A34" s="10"/>
      <c r="B34" s="5"/>
    </row>
    <row r="35" ht="63" spans="1:2">
      <c r="A35" s="17" t="s">
        <v>260</v>
      </c>
      <c r="B35" s="13" t="s">
        <v>261</v>
      </c>
    </row>
    <row r="36" spans="1:2">
      <c r="A36" s="18"/>
      <c r="B36" s="15"/>
    </row>
    <row r="37" spans="1:2">
      <c r="A37" s="10"/>
      <c r="B37" s="5"/>
    </row>
    <row r="38" spans="1:2">
      <c r="A38" s="9" t="s">
        <v>262</v>
      </c>
      <c r="B38" s="7" t="s">
        <v>263</v>
      </c>
    </row>
    <row r="39" spans="1:2">
      <c r="A39" s="19"/>
      <c r="B39" s="20"/>
    </row>
  </sheetData>
  <mergeCells count="2">
    <mergeCell ref="A1:B1"/>
    <mergeCell ref="A2:B2"/>
  </mergeCells>
  <pageMargins left="1.18110236220472" right="0.78740157480315" top="0.78740157480315" bottom="0.78740157480315" header="0.511811023622047" footer="0.511811023622047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13"/>
  <sheetViews>
    <sheetView showGridLines="0" zoomScale="70" zoomScaleNormal="70" topLeftCell="A18" workbookViewId="0">
      <selection activeCell="E117" sqref="E117"/>
    </sheetView>
  </sheetViews>
  <sheetFormatPr defaultColWidth="9" defaultRowHeight="15.75"/>
  <cols>
    <col min="1" max="1" width="4.625" customWidth="1"/>
    <col min="2" max="2" width="52.125" customWidth="1"/>
    <col min="3" max="11" width="4.625" customWidth="1"/>
  </cols>
  <sheetData>
    <row r="2" ht="18.75" spans="1:11">
      <c r="A2" s="21" t="s">
        <v>43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>
      <c r="A4" s="34" t="s">
        <v>1</v>
      </c>
      <c r="B4" s="35"/>
      <c r="C4" s="195"/>
      <c r="D4" s="195"/>
      <c r="E4" s="195"/>
      <c r="F4" s="195"/>
      <c r="G4" s="195"/>
      <c r="H4" s="195"/>
      <c r="I4" s="195"/>
      <c r="J4" s="195"/>
      <c r="K4" s="205"/>
    </row>
    <row r="5" spans="1:11">
      <c r="A5" s="196" t="s">
        <v>3</v>
      </c>
      <c r="B5" s="196" t="s">
        <v>4</v>
      </c>
      <c r="C5" s="197" t="s">
        <v>34</v>
      </c>
      <c r="D5" s="197"/>
      <c r="E5" s="197"/>
      <c r="F5" s="197"/>
      <c r="G5" s="197"/>
      <c r="H5" s="197"/>
      <c r="I5" s="197"/>
      <c r="J5" s="197"/>
      <c r="K5" s="54"/>
    </row>
    <row r="6" spans="1:11">
      <c r="A6" s="196"/>
      <c r="B6" s="196"/>
      <c r="C6" s="196" t="s">
        <v>44</v>
      </c>
      <c r="D6" s="196"/>
      <c r="E6" s="196"/>
      <c r="F6" s="196" t="s">
        <v>45</v>
      </c>
      <c r="G6" s="196"/>
      <c r="H6" s="196"/>
      <c r="I6" s="196" t="s">
        <v>46</v>
      </c>
      <c r="J6" s="196"/>
      <c r="K6" s="44"/>
    </row>
    <row r="7" spans="1:11">
      <c r="A7" s="196"/>
      <c r="B7" s="196"/>
      <c r="C7" s="41" t="s">
        <v>47</v>
      </c>
      <c r="D7" s="41" t="s">
        <v>35</v>
      </c>
      <c r="E7" s="198" t="s">
        <v>48</v>
      </c>
      <c r="F7" s="41" t="s">
        <v>47</v>
      </c>
      <c r="G7" s="41" t="s">
        <v>35</v>
      </c>
      <c r="H7" s="198" t="s">
        <v>48</v>
      </c>
      <c r="I7" s="41" t="s">
        <v>47</v>
      </c>
      <c r="J7" s="41" t="s">
        <v>35</v>
      </c>
      <c r="K7" s="198" t="s">
        <v>48</v>
      </c>
    </row>
    <row r="8" spans="1:11">
      <c r="A8" s="26">
        <v>1</v>
      </c>
      <c r="B8" s="27" t="s">
        <v>5</v>
      </c>
      <c r="C8" s="26"/>
      <c r="D8" s="26" t="s">
        <v>38</v>
      </c>
      <c r="E8" s="26"/>
      <c r="F8" s="26" t="s">
        <v>38</v>
      </c>
      <c r="G8" s="26"/>
      <c r="H8" s="26"/>
      <c r="I8" s="26"/>
      <c r="J8" s="26" t="s">
        <v>38</v>
      </c>
      <c r="K8" s="26"/>
    </row>
    <row r="9" spans="1:11">
      <c r="A9" s="26">
        <v>2</v>
      </c>
      <c r="B9" s="48" t="s">
        <v>6</v>
      </c>
      <c r="C9" s="26"/>
      <c r="D9" s="26" t="s">
        <v>38</v>
      </c>
      <c r="E9" s="26"/>
      <c r="F9" s="26" t="s">
        <v>38</v>
      </c>
      <c r="G9" s="26"/>
      <c r="H9" s="26"/>
      <c r="I9" s="26"/>
      <c r="J9" s="26" t="s">
        <v>38</v>
      </c>
      <c r="K9" s="26"/>
    </row>
    <row r="10" spans="1:11">
      <c r="A10" s="49">
        <v>3</v>
      </c>
      <c r="B10" s="27" t="s">
        <v>7</v>
      </c>
      <c r="C10" s="26"/>
      <c r="D10" s="26" t="s">
        <v>38</v>
      </c>
      <c r="E10" s="26"/>
      <c r="F10" s="26"/>
      <c r="G10" s="26" t="s">
        <v>38</v>
      </c>
      <c r="H10" s="26"/>
      <c r="I10" s="26"/>
      <c r="J10" s="26" t="s">
        <v>38</v>
      </c>
      <c r="K10" s="26"/>
    </row>
    <row r="11" spans="1:11">
      <c r="A11" s="26">
        <v>4</v>
      </c>
      <c r="B11" s="50" t="s">
        <v>8</v>
      </c>
      <c r="C11" s="26"/>
      <c r="D11" s="26" t="s">
        <v>38</v>
      </c>
      <c r="E11" s="26"/>
      <c r="F11" s="26"/>
      <c r="G11" s="26" t="s">
        <v>38</v>
      </c>
      <c r="H11" s="26"/>
      <c r="I11" s="26"/>
      <c r="J11" s="26" t="s">
        <v>38</v>
      </c>
      <c r="K11" s="26"/>
    </row>
    <row r="12" spans="1:11">
      <c r="A12" s="26">
        <v>5</v>
      </c>
      <c r="B12" s="27" t="s">
        <v>9</v>
      </c>
      <c r="C12" s="26"/>
      <c r="D12" s="26" t="s">
        <v>38</v>
      </c>
      <c r="E12" s="26"/>
      <c r="F12" s="26"/>
      <c r="G12" s="26" t="s">
        <v>38</v>
      </c>
      <c r="H12" s="26"/>
      <c r="I12" s="26"/>
      <c r="J12" s="26" t="s">
        <v>38</v>
      </c>
      <c r="K12" s="26"/>
    </row>
    <row r="13" spans="1:11">
      <c r="A13" s="26">
        <v>6</v>
      </c>
      <c r="B13" s="27" t="s">
        <v>10</v>
      </c>
      <c r="C13" s="26"/>
      <c r="D13" s="26" t="s">
        <v>38</v>
      </c>
      <c r="E13" s="26"/>
      <c r="F13" s="26"/>
      <c r="G13" s="26" t="s">
        <v>38</v>
      </c>
      <c r="H13" s="26"/>
      <c r="I13" s="26"/>
      <c r="J13" s="26" t="s">
        <v>38</v>
      </c>
      <c r="K13" s="26"/>
    </row>
    <row r="14" spans="1:11">
      <c r="A14" s="26">
        <v>7</v>
      </c>
      <c r="B14" s="50" t="s">
        <v>11</v>
      </c>
      <c r="C14" s="199"/>
      <c r="D14" s="26" t="s">
        <v>38</v>
      </c>
      <c r="E14" s="26"/>
      <c r="F14" s="26"/>
      <c r="G14" s="26" t="s">
        <v>38</v>
      </c>
      <c r="H14" s="26"/>
      <c r="I14" s="26"/>
      <c r="J14" s="26" t="s">
        <v>38</v>
      </c>
      <c r="K14" s="206"/>
    </row>
    <row r="15" spans="1:11">
      <c r="A15" s="26">
        <v>8</v>
      </c>
      <c r="B15" s="27" t="s">
        <v>12</v>
      </c>
      <c r="C15" s="26"/>
      <c r="D15" s="26" t="s">
        <v>38</v>
      </c>
      <c r="E15" s="26"/>
      <c r="F15" s="26"/>
      <c r="G15" s="26" t="s">
        <v>38</v>
      </c>
      <c r="H15" s="26"/>
      <c r="I15" s="26"/>
      <c r="J15" s="26" t="s">
        <v>38</v>
      </c>
      <c r="K15" s="206"/>
    </row>
    <row r="16" spans="1:11">
      <c r="A16" s="26">
        <v>9</v>
      </c>
      <c r="B16" s="50" t="s">
        <v>13</v>
      </c>
      <c r="C16" s="199"/>
      <c r="D16" s="26"/>
      <c r="E16" s="26" t="s">
        <v>38</v>
      </c>
      <c r="F16" s="26"/>
      <c r="G16" s="26" t="s">
        <v>38</v>
      </c>
      <c r="H16" s="26"/>
      <c r="I16" s="26"/>
      <c r="J16" s="26" t="s">
        <v>38</v>
      </c>
      <c r="K16" s="206"/>
    </row>
    <row r="17" spans="1:11">
      <c r="A17" s="26">
        <v>10</v>
      </c>
      <c r="B17" s="50" t="s">
        <v>14</v>
      </c>
      <c r="C17" s="199"/>
      <c r="D17" s="26" t="s">
        <v>38</v>
      </c>
      <c r="E17" s="26"/>
      <c r="F17" s="26"/>
      <c r="G17" s="26" t="s">
        <v>38</v>
      </c>
      <c r="H17" s="26"/>
      <c r="I17" s="26"/>
      <c r="J17" s="26" t="s">
        <v>38</v>
      </c>
      <c r="K17" s="206"/>
    </row>
    <row r="18" spans="1:11">
      <c r="A18" s="26">
        <v>11</v>
      </c>
      <c r="B18" s="50" t="s">
        <v>15</v>
      </c>
      <c r="C18" s="199"/>
      <c r="D18" s="26" t="s">
        <v>38</v>
      </c>
      <c r="E18" s="26"/>
      <c r="F18" s="26"/>
      <c r="G18" s="26" t="s">
        <v>38</v>
      </c>
      <c r="H18" s="26"/>
      <c r="I18" s="26"/>
      <c r="J18" s="26" t="s">
        <v>38</v>
      </c>
      <c r="K18" s="206"/>
    </row>
    <row r="19" spans="1:11">
      <c r="A19" s="26">
        <v>12</v>
      </c>
      <c r="B19" s="50" t="s">
        <v>16</v>
      </c>
      <c r="C19" s="199"/>
      <c r="D19" s="26" t="s">
        <v>38</v>
      </c>
      <c r="E19" s="26"/>
      <c r="F19" s="26"/>
      <c r="G19" s="26" t="s">
        <v>38</v>
      </c>
      <c r="H19" s="26"/>
      <c r="I19" s="26"/>
      <c r="J19" s="26" t="s">
        <v>38</v>
      </c>
      <c r="K19" s="206"/>
    </row>
    <row r="20" spans="1:11">
      <c r="A20" s="51">
        <v>13</v>
      </c>
      <c r="B20" s="27" t="s">
        <v>17</v>
      </c>
      <c r="C20" s="199"/>
      <c r="D20" s="26" t="s">
        <v>38</v>
      </c>
      <c r="E20" s="26"/>
      <c r="F20" s="26"/>
      <c r="G20" s="26" t="s">
        <v>38</v>
      </c>
      <c r="H20" s="26"/>
      <c r="I20" s="26"/>
      <c r="J20" s="26" t="s">
        <v>38</v>
      </c>
      <c r="K20" s="206"/>
    </row>
    <row r="21" spans="1:11">
      <c r="A21" s="51">
        <v>14</v>
      </c>
      <c r="B21" s="27" t="s">
        <v>18</v>
      </c>
      <c r="C21" s="199"/>
      <c r="D21" s="26" t="s">
        <v>38</v>
      </c>
      <c r="E21" s="26"/>
      <c r="F21" s="26"/>
      <c r="G21" s="26" t="s">
        <v>38</v>
      </c>
      <c r="H21" s="26"/>
      <c r="I21" s="26"/>
      <c r="J21" s="26" t="s">
        <v>38</v>
      </c>
      <c r="K21" s="206"/>
    </row>
    <row r="22" spans="1:11">
      <c r="A22" s="52" t="s">
        <v>19</v>
      </c>
      <c r="B22" s="200"/>
      <c r="C22" s="201"/>
      <c r="D22" s="201"/>
      <c r="E22" s="201"/>
      <c r="F22" s="201"/>
      <c r="G22" s="201"/>
      <c r="H22" s="201"/>
      <c r="I22" s="201"/>
      <c r="J22" s="201"/>
      <c r="K22" s="207"/>
    </row>
    <row r="23" spans="1:11">
      <c r="A23" s="202" t="s">
        <v>3</v>
      </c>
      <c r="B23" s="54" t="s">
        <v>4</v>
      </c>
      <c r="C23" s="197" t="s">
        <v>34</v>
      </c>
      <c r="D23" s="197"/>
      <c r="E23" s="197"/>
      <c r="F23" s="197"/>
      <c r="G23" s="197"/>
      <c r="H23" s="197"/>
      <c r="I23" s="197"/>
      <c r="J23" s="197"/>
      <c r="K23" s="54"/>
    </row>
    <row r="24" spans="1:11">
      <c r="A24" s="29"/>
      <c r="B24" s="44"/>
      <c r="C24" s="196" t="s">
        <v>44</v>
      </c>
      <c r="D24" s="196"/>
      <c r="E24" s="196"/>
      <c r="F24" s="196" t="s">
        <v>45</v>
      </c>
      <c r="G24" s="196"/>
      <c r="H24" s="196"/>
      <c r="I24" s="196" t="s">
        <v>46</v>
      </c>
      <c r="J24" s="196"/>
      <c r="K24" s="44"/>
    </row>
    <row r="25" spans="1:11">
      <c r="A25" s="196"/>
      <c r="B25" s="44"/>
      <c r="C25" s="41" t="s">
        <v>47</v>
      </c>
      <c r="D25" s="41" t="s">
        <v>35</v>
      </c>
      <c r="E25" s="198" t="s">
        <v>48</v>
      </c>
      <c r="F25" s="41" t="s">
        <v>47</v>
      </c>
      <c r="G25" s="41" t="s">
        <v>35</v>
      </c>
      <c r="H25" s="198" t="s">
        <v>48</v>
      </c>
      <c r="I25" s="41" t="s">
        <v>47</v>
      </c>
      <c r="J25" s="41" t="s">
        <v>35</v>
      </c>
      <c r="K25" s="198" t="s">
        <v>48</v>
      </c>
    </row>
    <row r="26" spans="1:11">
      <c r="A26" s="26">
        <v>1</v>
      </c>
      <c r="B26" s="27" t="s">
        <v>20</v>
      </c>
      <c r="C26" s="26"/>
      <c r="D26" s="26" t="s">
        <v>38</v>
      </c>
      <c r="E26" s="26"/>
      <c r="F26" s="26"/>
      <c r="G26" s="26" t="s">
        <v>38</v>
      </c>
      <c r="H26" s="26"/>
      <c r="I26" s="26"/>
      <c r="J26" s="26" t="s">
        <v>38</v>
      </c>
      <c r="K26" s="26"/>
    </row>
    <row r="27" spans="1:11">
      <c r="A27" s="26">
        <v>2</v>
      </c>
      <c r="B27" s="27" t="s">
        <v>21</v>
      </c>
      <c r="C27" s="26"/>
      <c r="D27" s="26" t="s">
        <v>38</v>
      </c>
      <c r="E27" s="26"/>
      <c r="F27" s="26" t="s">
        <v>38</v>
      </c>
      <c r="G27" s="26"/>
      <c r="H27" s="26"/>
      <c r="I27" s="26" t="s">
        <v>38</v>
      </c>
      <c r="J27" s="26"/>
      <c r="K27" s="26"/>
    </row>
    <row r="28" spans="1:11">
      <c r="A28" s="26">
        <v>3</v>
      </c>
      <c r="B28" s="50" t="s">
        <v>22</v>
      </c>
      <c r="C28" s="26"/>
      <c r="D28" s="26" t="s">
        <v>38</v>
      </c>
      <c r="E28" s="26"/>
      <c r="F28" s="26"/>
      <c r="G28" s="26" t="s">
        <v>38</v>
      </c>
      <c r="H28" s="26"/>
      <c r="I28" s="26" t="s">
        <v>38</v>
      </c>
      <c r="J28" s="26"/>
      <c r="K28" s="26"/>
    </row>
    <row r="29" spans="1:11">
      <c r="A29" s="26">
        <v>4</v>
      </c>
      <c r="B29" s="50" t="s">
        <v>23</v>
      </c>
      <c r="C29" s="26"/>
      <c r="D29" s="26" t="s">
        <v>38</v>
      </c>
      <c r="E29" s="26"/>
      <c r="F29" s="26" t="s">
        <v>38</v>
      </c>
      <c r="G29" s="26"/>
      <c r="H29" s="26"/>
      <c r="I29" s="26" t="s">
        <v>38</v>
      </c>
      <c r="J29" s="26"/>
      <c r="K29" s="26"/>
    </row>
    <row r="30" spans="1:11">
      <c r="A30" s="26">
        <v>5</v>
      </c>
      <c r="B30" s="50" t="s">
        <v>24</v>
      </c>
      <c r="C30" s="26"/>
      <c r="D30" s="26" t="s">
        <v>38</v>
      </c>
      <c r="E30" s="26"/>
      <c r="F30" s="26"/>
      <c r="G30" s="26" t="s">
        <v>38</v>
      </c>
      <c r="H30" s="26"/>
      <c r="I30" s="26" t="s">
        <v>38</v>
      </c>
      <c r="J30" s="26"/>
      <c r="K30" s="26"/>
    </row>
    <row r="31" spans="1:11">
      <c r="A31" s="26">
        <v>6</v>
      </c>
      <c r="B31" s="50" t="s">
        <v>25</v>
      </c>
      <c r="C31" s="26"/>
      <c r="D31" s="26" t="s">
        <v>38</v>
      </c>
      <c r="E31" s="26"/>
      <c r="F31" s="26"/>
      <c r="G31" s="26" t="s">
        <v>38</v>
      </c>
      <c r="H31" s="26"/>
      <c r="I31" s="26"/>
      <c r="J31" s="26" t="s">
        <v>38</v>
      </c>
      <c r="K31" s="26"/>
    </row>
    <row r="32" spans="1:11">
      <c r="A32" s="26">
        <v>7</v>
      </c>
      <c r="B32" s="50" t="s">
        <v>26</v>
      </c>
      <c r="C32" s="26" t="s">
        <v>38</v>
      </c>
      <c r="D32" s="26"/>
      <c r="E32" s="26"/>
      <c r="F32" s="26"/>
      <c r="G32" s="26" t="s">
        <v>38</v>
      </c>
      <c r="H32" s="26"/>
      <c r="I32" s="26" t="s">
        <v>38</v>
      </c>
      <c r="J32" s="26"/>
      <c r="K32" s="26"/>
    </row>
    <row r="33" spans="1:11">
      <c r="A33" s="26">
        <v>8</v>
      </c>
      <c r="B33" s="50" t="s">
        <v>27</v>
      </c>
      <c r="C33" s="26"/>
      <c r="D33" s="26" t="s">
        <v>38</v>
      </c>
      <c r="E33" s="26"/>
      <c r="F33" s="26" t="s">
        <v>38</v>
      </c>
      <c r="G33" s="26"/>
      <c r="H33" s="26"/>
      <c r="I33" s="26" t="s">
        <v>38</v>
      </c>
      <c r="J33" s="26"/>
      <c r="K33" s="26"/>
    </row>
    <row r="34" spans="1:11">
      <c r="A34" s="26">
        <v>9</v>
      </c>
      <c r="B34" s="47" t="s">
        <v>28</v>
      </c>
      <c r="C34" s="26"/>
      <c r="D34" s="26" t="s">
        <v>38</v>
      </c>
      <c r="E34" s="26"/>
      <c r="F34" s="26" t="s">
        <v>38</v>
      </c>
      <c r="G34" s="26"/>
      <c r="H34" s="26"/>
      <c r="I34" s="26"/>
      <c r="J34" s="26"/>
      <c r="K34" s="26" t="s">
        <v>38</v>
      </c>
    </row>
    <row r="35" spans="1:11">
      <c r="A35" s="26">
        <v>10</v>
      </c>
      <c r="B35" s="47" t="s">
        <v>29</v>
      </c>
      <c r="C35" s="203"/>
      <c r="D35" s="152" t="s">
        <v>38</v>
      </c>
      <c r="E35" s="203"/>
      <c r="F35" s="203"/>
      <c r="G35" s="152" t="s">
        <v>38</v>
      </c>
      <c r="H35" s="203"/>
      <c r="I35" s="203"/>
      <c r="J35" s="152" t="s">
        <v>38</v>
      </c>
      <c r="K35" s="203"/>
    </row>
    <row r="36" spans="1:11">
      <c r="A36" s="26">
        <v>11</v>
      </c>
      <c r="B36" s="47" t="s">
        <v>30</v>
      </c>
      <c r="C36" s="203"/>
      <c r="D36" s="152" t="s">
        <v>38</v>
      </c>
      <c r="E36" s="203"/>
      <c r="F36" s="203"/>
      <c r="G36" s="152" t="s">
        <v>38</v>
      </c>
      <c r="H36" s="203"/>
      <c r="I36" s="203"/>
      <c r="J36" s="152" t="s">
        <v>38</v>
      </c>
      <c r="K36" s="203"/>
    </row>
    <row r="37" spans="1:11">
      <c r="A37" s="26">
        <v>12</v>
      </c>
      <c r="B37" s="47" t="s">
        <v>31</v>
      </c>
      <c r="C37" s="203"/>
      <c r="D37" s="152" t="s">
        <v>38</v>
      </c>
      <c r="E37" s="203"/>
      <c r="F37" s="203"/>
      <c r="G37" s="152" t="s">
        <v>38</v>
      </c>
      <c r="H37" s="203"/>
      <c r="I37" s="203"/>
      <c r="J37" s="152"/>
      <c r="K37" s="152" t="s">
        <v>38</v>
      </c>
    </row>
    <row r="38" spans="1:11">
      <c r="A38" s="26">
        <v>13</v>
      </c>
      <c r="B38" s="47" t="s">
        <v>32</v>
      </c>
      <c r="C38" s="203"/>
      <c r="D38" s="152" t="s">
        <v>38</v>
      </c>
      <c r="E38" s="203"/>
      <c r="F38" s="203"/>
      <c r="G38" s="152" t="s">
        <v>38</v>
      </c>
      <c r="H38" s="203"/>
      <c r="I38" s="203"/>
      <c r="J38" s="152" t="s">
        <v>38</v>
      </c>
      <c r="K38" s="203"/>
    </row>
    <row r="39" ht="16.5" customHeight="1"/>
    <row r="40" spans="1:1">
      <c r="A40" t="s">
        <v>39</v>
      </c>
    </row>
    <row r="42" spans="1:2">
      <c r="A42" s="58" t="s">
        <v>44</v>
      </c>
      <c r="B42" s="215" t="s">
        <v>49</v>
      </c>
    </row>
    <row r="43" spans="1:2">
      <c r="A43" s="58" t="s">
        <v>45</v>
      </c>
      <c r="B43" s="215" t="s">
        <v>50</v>
      </c>
    </row>
    <row r="44" spans="1:2">
      <c r="A44" s="58" t="s">
        <v>46</v>
      </c>
      <c r="B44" s="215" t="s">
        <v>51</v>
      </c>
    </row>
    <row r="45" spans="1:1">
      <c r="A45" s="58"/>
    </row>
    <row r="46" spans="1:2">
      <c r="A46" s="58" t="s">
        <v>47</v>
      </c>
      <c r="B46" s="215" t="s">
        <v>52</v>
      </c>
    </row>
    <row r="47" spans="1:2">
      <c r="A47" s="58" t="s">
        <v>35</v>
      </c>
      <c r="B47" s="215" t="s">
        <v>53</v>
      </c>
    </row>
    <row r="48" spans="1:2">
      <c r="A48" s="58" t="s">
        <v>48</v>
      </c>
      <c r="B48" s="215" t="s">
        <v>54</v>
      </c>
    </row>
    <row r="58" spans="1:1">
      <c r="A58" s="58"/>
    </row>
    <row r="59" spans="1:1">
      <c r="A59" s="58"/>
    </row>
    <row r="60" hidden="1" spans="1:1">
      <c r="A60" s="58"/>
    </row>
    <row r="61" hidden="1" spans="1:1">
      <c r="A61" s="58"/>
    </row>
    <row r="62" spans="1:11">
      <c r="A62" s="204" t="s">
        <v>43</v>
      </c>
      <c r="B62" s="204"/>
      <c r="C62" s="204"/>
      <c r="D62" s="204"/>
      <c r="E62" s="204"/>
      <c r="F62" s="204"/>
      <c r="G62" s="204"/>
      <c r="H62" s="204"/>
      <c r="I62" s="204"/>
      <c r="J62" s="204"/>
      <c r="K62" s="204"/>
    </row>
    <row r="64" spans="1:11">
      <c r="A64" s="34" t="s">
        <v>1</v>
      </c>
      <c r="B64" s="35"/>
      <c r="C64" s="195"/>
      <c r="D64" s="195"/>
      <c r="E64" s="195"/>
      <c r="F64" s="195"/>
      <c r="G64" s="195"/>
      <c r="H64" s="195"/>
      <c r="I64" s="195"/>
      <c r="J64" s="195"/>
      <c r="K64" s="205"/>
    </row>
    <row r="65" spans="1:11">
      <c r="A65" s="196" t="s">
        <v>3</v>
      </c>
      <c r="B65" s="196" t="s">
        <v>4</v>
      </c>
      <c r="C65" s="197" t="s">
        <v>34</v>
      </c>
      <c r="D65" s="197"/>
      <c r="E65" s="197"/>
      <c r="F65" s="197"/>
      <c r="G65" s="197"/>
      <c r="H65" s="197"/>
      <c r="I65" s="197"/>
      <c r="J65" s="197"/>
      <c r="K65" s="54"/>
    </row>
    <row r="66" spans="1:11">
      <c r="A66" s="196"/>
      <c r="B66" s="196"/>
      <c r="C66" s="196" t="s">
        <v>44</v>
      </c>
      <c r="D66" s="196"/>
      <c r="E66" s="196"/>
      <c r="F66" s="196" t="s">
        <v>45</v>
      </c>
      <c r="G66" s="196"/>
      <c r="H66" s="196"/>
      <c r="I66" s="196" t="s">
        <v>46</v>
      </c>
      <c r="J66" s="196"/>
      <c r="K66" s="44"/>
    </row>
    <row r="67" spans="1:11">
      <c r="A67" s="196"/>
      <c r="B67" s="196"/>
      <c r="C67" s="41" t="s">
        <v>47</v>
      </c>
      <c r="D67" s="41" t="s">
        <v>35</v>
      </c>
      <c r="E67" s="198" t="s">
        <v>48</v>
      </c>
      <c r="F67" s="41" t="s">
        <v>47</v>
      </c>
      <c r="G67" s="41" t="s">
        <v>35</v>
      </c>
      <c r="H67" s="198" t="s">
        <v>48</v>
      </c>
      <c r="I67" s="41" t="s">
        <v>47</v>
      </c>
      <c r="J67" s="41" t="s">
        <v>35</v>
      </c>
      <c r="K67" s="198" t="s">
        <v>48</v>
      </c>
    </row>
    <row r="68" spans="1:11">
      <c r="A68" s="26">
        <v>1</v>
      </c>
      <c r="B68" s="27" t="s">
        <v>5</v>
      </c>
      <c r="C68" s="26"/>
      <c r="D68" s="26" t="s">
        <v>38</v>
      </c>
      <c r="E68" s="26"/>
      <c r="F68" s="26" t="s">
        <v>38</v>
      </c>
      <c r="G68" s="26"/>
      <c r="H68" s="26"/>
      <c r="I68" s="26"/>
      <c r="J68" s="26" t="s">
        <v>38</v>
      </c>
      <c r="K68" s="26"/>
    </row>
    <row r="69" spans="1:11">
      <c r="A69" s="26">
        <v>2</v>
      </c>
      <c r="B69" s="48" t="s">
        <v>6</v>
      </c>
      <c r="C69" s="26"/>
      <c r="D69" s="26" t="s">
        <v>38</v>
      </c>
      <c r="E69" s="26"/>
      <c r="F69" s="26" t="s">
        <v>38</v>
      </c>
      <c r="G69" s="26"/>
      <c r="H69" s="26"/>
      <c r="I69" s="26"/>
      <c r="J69" s="26" t="s">
        <v>38</v>
      </c>
      <c r="K69" s="26"/>
    </row>
    <row r="70" spans="1:11">
      <c r="A70" s="49">
        <v>3</v>
      </c>
      <c r="B70" s="27" t="s">
        <v>7</v>
      </c>
      <c r="C70" s="26"/>
      <c r="D70" s="26" t="s">
        <v>38</v>
      </c>
      <c r="E70" s="26"/>
      <c r="F70" s="26"/>
      <c r="G70" s="26" t="s">
        <v>38</v>
      </c>
      <c r="H70" s="26"/>
      <c r="I70" s="26"/>
      <c r="J70" s="26" t="s">
        <v>38</v>
      </c>
      <c r="K70" s="26"/>
    </row>
    <row r="71" spans="1:11">
      <c r="A71" s="26">
        <v>4</v>
      </c>
      <c r="B71" s="50" t="s">
        <v>8</v>
      </c>
      <c r="C71" s="26"/>
      <c r="D71" s="26" t="s">
        <v>38</v>
      </c>
      <c r="E71" s="26"/>
      <c r="F71" s="26"/>
      <c r="G71" s="26" t="s">
        <v>38</v>
      </c>
      <c r="H71" s="26"/>
      <c r="I71" s="26"/>
      <c r="J71" s="26" t="s">
        <v>38</v>
      </c>
      <c r="K71" s="26"/>
    </row>
    <row r="72" spans="1:11">
      <c r="A72" s="26">
        <v>5</v>
      </c>
      <c r="B72" s="27" t="s">
        <v>9</v>
      </c>
      <c r="C72" s="26"/>
      <c r="D72" s="26" t="s">
        <v>38</v>
      </c>
      <c r="E72" s="26"/>
      <c r="F72" s="26"/>
      <c r="G72" s="26" t="s">
        <v>38</v>
      </c>
      <c r="H72" s="26"/>
      <c r="I72" s="26"/>
      <c r="J72" s="26" t="s">
        <v>38</v>
      </c>
      <c r="K72" s="26"/>
    </row>
    <row r="73" spans="1:11">
      <c r="A73" s="26">
        <v>6</v>
      </c>
      <c r="B73" s="27" t="s">
        <v>10</v>
      </c>
      <c r="C73" s="26"/>
      <c r="D73" s="26" t="s">
        <v>38</v>
      </c>
      <c r="E73" s="26"/>
      <c r="F73" s="26"/>
      <c r="G73" s="26" t="s">
        <v>38</v>
      </c>
      <c r="H73" s="26"/>
      <c r="I73" s="26"/>
      <c r="J73" s="26" t="s">
        <v>38</v>
      </c>
      <c r="K73" s="26"/>
    </row>
    <row r="74" spans="1:11">
      <c r="A74" s="26">
        <v>7</v>
      </c>
      <c r="B74" s="50" t="s">
        <v>11</v>
      </c>
      <c r="C74" s="199"/>
      <c r="D74" s="26" t="s">
        <v>38</v>
      </c>
      <c r="E74" s="26"/>
      <c r="F74" s="26"/>
      <c r="G74" s="26" t="s">
        <v>38</v>
      </c>
      <c r="H74" s="26"/>
      <c r="I74" s="26"/>
      <c r="J74" s="26" t="s">
        <v>38</v>
      </c>
      <c r="K74" s="206"/>
    </row>
    <row r="75" spans="1:11">
      <c r="A75" s="26">
        <v>8</v>
      </c>
      <c r="B75" s="27" t="s">
        <v>12</v>
      </c>
      <c r="C75" s="26"/>
      <c r="D75" s="26" t="s">
        <v>38</v>
      </c>
      <c r="E75" s="26"/>
      <c r="F75" s="26"/>
      <c r="G75" s="26" t="s">
        <v>38</v>
      </c>
      <c r="H75" s="26"/>
      <c r="I75" s="26"/>
      <c r="J75" s="26" t="s">
        <v>38</v>
      </c>
      <c r="K75" s="206"/>
    </row>
    <row r="76" spans="1:11">
      <c r="A76" s="26">
        <v>9</v>
      </c>
      <c r="B76" s="50" t="s">
        <v>13</v>
      </c>
      <c r="C76" s="199"/>
      <c r="D76" s="26"/>
      <c r="E76" s="26" t="s">
        <v>38</v>
      </c>
      <c r="F76" s="26"/>
      <c r="G76" s="26" t="s">
        <v>38</v>
      </c>
      <c r="H76" s="26"/>
      <c r="I76" s="26"/>
      <c r="J76" s="26" t="s">
        <v>38</v>
      </c>
      <c r="K76" s="206"/>
    </row>
    <row r="77" spans="1:11">
      <c r="A77" s="26">
        <v>10</v>
      </c>
      <c r="B77" s="50" t="s">
        <v>14</v>
      </c>
      <c r="C77" s="199"/>
      <c r="D77" s="26" t="s">
        <v>38</v>
      </c>
      <c r="E77" s="26"/>
      <c r="F77" s="26"/>
      <c r="G77" s="26" t="s">
        <v>38</v>
      </c>
      <c r="H77" s="26"/>
      <c r="I77" s="26"/>
      <c r="J77" s="26" t="s">
        <v>38</v>
      </c>
      <c r="K77" s="206"/>
    </row>
    <row r="78" spans="1:11">
      <c r="A78" s="26">
        <v>11</v>
      </c>
      <c r="B78" s="50" t="s">
        <v>15</v>
      </c>
      <c r="C78" s="199"/>
      <c r="D78" s="26" t="s">
        <v>38</v>
      </c>
      <c r="E78" s="26"/>
      <c r="F78" s="26"/>
      <c r="G78" s="26" t="s">
        <v>38</v>
      </c>
      <c r="H78" s="26"/>
      <c r="I78" s="26"/>
      <c r="J78" s="26" t="s">
        <v>38</v>
      </c>
      <c r="K78" s="206"/>
    </row>
    <row r="79" spans="1:11">
      <c r="A79" s="26">
        <v>12</v>
      </c>
      <c r="B79" s="50" t="s">
        <v>16</v>
      </c>
      <c r="C79" s="199"/>
      <c r="D79" s="26" t="s">
        <v>38</v>
      </c>
      <c r="E79" s="26"/>
      <c r="F79" s="26"/>
      <c r="G79" s="26" t="s">
        <v>38</v>
      </c>
      <c r="H79" s="26"/>
      <c r="I79" s="26"/>
      <c r="J79" s="26" t="s">
        <v>38</v>
      </c>
      <c r="K79" s="206"/>
    </row>
    <row r="80" spans="1:11">
      <c r="A80" s="51">
        <v>13</v>
      </c>
      <c r="B80" s="27" t="s">
        <v>17</v>
      </c>
      <c r="C80" s="199"/>
      <c r="D80" s="26" t="s">
        <v>38</v>
      </c>
      <c r="E80" s="26"/>
      <c r="F80" s="26"/>
      <c r="G80" s="26" t="s">
        <v>38</v>
      </c>
      <c r="H80" s="26"/>
      <c r="I80" s="26"/>
      <c r="J80" s="26" t="s">
        <v>38</v>
      </c>
      <c r="K80" s="206"/>
    </row>
    <row r="81" spans="1:11">
      <c r="A81" s="51">
        <v>14</v>
      </c>
      <c r="B81" s="27" t="s">
        <v>18</v>
      </c>
      <c r="C81" s="199"/>
      <c r="D81" s="26" t="s">
        <v>38</v>
      </c>
      <c r="E81" s="26"/>
      <c r="F81" s="26"/>
      <c r="G81" s="26" t="s">
        <v>38</v>
      </c>
      <c r="H81" s="26"/>
      <c r="I81" s="26"/>
      <c r="J81" s="26" t="s">
        <v>38</v>
      </c>
      <c r="K81" s="206"/>
    </row>
    <row r="82" spans="1:11">
      <c r="A82" s="52" t="s">
        <v>19</v>
      </c>
      <c r="B82" s="200"/>
      <c r="C82" s="201"/>
      <c r="D82" s="201"/>
      <c r="E82" s="201"/>
      <c r="F82" s="201"/>
      <c r="G82" s="201"/>
      <c r="H82" s="201"/>
      <c r="I82" s="201"/>
      <c r="J82" s="201"/>
      <c r="K82" s="207"/>
    </row>
    <row r="83" spans="1:11">
      <c r="A83" s="202" t="s">
        <v>3</v>
      </c>
      <c r="B83" s="54" t="s">
        <v>4</v>
      </c>
      <c r="C83" s="197" t="s">
        <v>34</v>
      </c>
      <c r="D83" s="197"/>
      <c r="E83" s="197"/>
      <c r="F83" s="197"/>
      <c r="G83" s="197"/>
      <c r="H83" s="197"/>
      <c r="I83" s="197"/>
      <c r="J83" s="197"/>
      <c r="K83" s="54"/>
    </row>
    <row r="84" spans="1:11">
      <c r="A84" s="29"/>
      <c r="B84" s="44"/>
      <c r="C84" s="196" t="s">
        <v>44</v>
      </c>
      <c r="D84" s="196"/>
      <c r="E84" s="196"/>
      <c r="F84" s="196" t="s">
        <v>45</v>
      </c>
      <c r="G84" s="196"/>
      <c r="H84" s="196"/>
      <c r="I84" s="196" t="s">
        <v>46</v>
      </c>
      <c r="J84" s="196"/>
      <c r="K84" s="44"/>
    </row>
    <row r="85" spans="1:11">
      <c r="A85" s="196"/>
      <c r="B85" s="44"/>
      <c r="C85" s="41" t="s">
        <v>47</v>
      </c>
      <c r="D85" s="41" t="s">
        <v>35</v>
      </c>
      <c r="E85" s="198" t="s">
        <v>48</v>
      </c>
      <c r="F85" s="41" t="s">
        <v>47</v>
      </c>
      <c r="G85" s="41" t="s">
        <v>35</v>
      </c>
      <c r="H85" s="198" t="s">
        <v>48</v>
      </c>
      <c r="I85" s="41" t="s">
        <v>47</v>
      </c>
      <c r="J85" s="41" t="s">
        <v>35</v>
      </c>
      <c r="K85" s="198" t="s">
        <v>48</v>
      </c>
    </row>
    <row r="86" spans="1:11">
      <c r="A86" s="26">
        <v>1</v>
      </c>
      <c r="B86" s="27" t="s">
        <v>20</v>
      </c>
      <c r="C86" s="26"/>
      <c r="D86" s="26" t="s">
        <v>38</v>
      </c>
      <c r="E86" s="26"/>
      <c r="F86" s="26"/>
      <c r="G86" s="26" t="s">
        <v>38</v>
      </c>
      <c r="H86" s="26"/>
      <c r="I86" s="26"/>
      <c r="J86" s="26" t="s">
        <v>38</v>
      </c>
      <c r="K86" s="26"/>
    </row>
    <row r="87" spans="1:11">
      <c r="A87" s="26">
        <v>2</v>
      </c>
      <c r="B87" s="27" t="s">
        <v>21</v>
      </c>
      <c r="C87" s="26"/>
      <c r="D87" s="26" t="s">
        <v>38</v>
      </c>
      <c r="E87" s="26"/>
      <c r="F87" s="26" t="s">
        <v>38</v>
      </c>
      <c r="G87" s="26"/>
      <c r="H87" s="26"/>
      <c r="I87" s="26" t="s">
        <v>38</v>
      </c>
      <c r="J87" s="26"/>
      <c r="K87" s="26"/>
    </row>
    <row r="88" spans="1:11">
      <c r="A88" s="26">
        <v>3</v>
      </c>
      <c r="B88" s="50" t="s">
        <v>22</v>
      </c>
      <c r="C88" s="26"/>
      <c r="D88" s="26" t="s">
        <v>38</v>
      </c>
      <c r="E88" s="26"/>
      <c r="F88" s="26"/>
      <c r="G88" s="26" t="s">
        <v>38</v>
      </c>
      <c r="H88" s="26"/>
      <c r="I88" s="26" t="s">
        <v>38</v>
      </c>
      <c r="J88" s="26"/>
      <c r="K88" s="26"/>
    </row>
    <row r="89" spans="1:11">
      <c r="A89" s="26">
        <v>4</v>
      </c>
      <c r="B89" s="50" t="s">
        <v>23</v>
      </c>
      <c r="C89" s="26"/>
      <c r="D89" s="26" t="s">
        <v>38</v>
      </c>
      <c r="E89" s="26"/>
      <c r="F89" s="26" t="s">
        <v>38</v>
      </c>
      <c r="G89" s="26"/>
      <c r="H89" s="26"/>
      <c r="I89" s="26" t="s">
        <v>38</v>
      </c>
      <c r="J89" s="26"/>
      <c r="K89" s="26"/>
    </row>
    <row r="90" spans="1:11">
      <c r="A90" s="26">
        <v>5</v>
      </c>
      <c r="B90" s="50" t="s">
        <v>24</v>
      </c>
      <c r="C90" s="26"/>
      <c r="D90" s="26" t="s">
        <v>38</v>
      </c>
      <c r="E90" s="26"/>
      <c r="F90" s="26"/>
      <c r="G90" s="26" t="s">
        <v>38</v>
      </c>
      <c r="H90" s="26"/>
      <c r="I90" s="26" t="s">
        <v>38</v>
      </c>
      <c r="J90" s="26"/>
      <c r="K90" s="26"/>
    </row>
    <row r="91" spans="1:11">
      <c r="A91" s="26">
        <v>6</v>
      </c>
      <c r="B91" s="50" t="s">
        <v>25</v>
      </c>
      <c r="C91" s="26"/>
      <c r="D91" s="26" t="s">
        <v>38</v>
      </c>
      <c r="E91" s="26"/>
      <c r="F91" s="26"/>
      <c r="G91" s="26" t="s">
        <v>38</v>
      </c>
      <c r="H91" s="26"/>
      <c r="I91" s="26"/>
      <c r="J91" s="26" t="s">
        <v>38</v>
      </c>
      <c r="K91" s="26"/>
    </row>
    <row r="92" spans="1:11">
      <c r="A92" s="26">
        <v>7</v>
      </c>
      <c r="B92" s="50" t="s">
        <v>26</v>
      </c>
      <c r="C92" s="26" t="s">
        <v>38</v>
      </c>
      <c r="D92" s="26"/>
      <c r="E92" s="26"/>
      <c r="F92" s="26"/>
      <c r="G92" s="26" t="s">
        <v>38</v>
      </c>
      <c r="H92" s="26"/>
      <c r="I92" s="26" t="s">
        <v>38</v>
      </c>
      <c r="J92" s="26"/>
      <c r="K92" s="26"/>
    </row>
    <row r="93" spans="1:11">
      <c r="A93" s="26">
        <v>8</v>
      </c>
      <c r="B93" s="50" t="s">
        <v>27</v>
      </c>
      <c r="C93" s="26"/>
      <c r="D93" s="26" t="s">
        <v>38</v>
      </c>
      <c r="E93" s="26"/>
      <c r="F93" s="26" t="s">
        <v>38</v>
      </c>
      <c r="G93" s="26"/>
      <c r="H93" s="26"/>
      <c r="I93" s="26" t="s">
        <v>38</v>
      </c>
      <c r="J93" s="26"/>
      <c r="K93" s="26"/>
    </row>
    <row r="94" spans="1:11">
      <c r="A94" s="26">
        <v>9</v>
      </c>
      <c r="B94" s="47" t="s">
        <v>28</v>
      </c>
      <c r="C94" s="26"/>
      <c r="D94" s="26" t="s">
        <v>38</v>
      </c>
      <c r="E94" s="26"/>
      <c r="F94" s="26" t="s">
        <v>38</v>
      </c>
      <c r="G94" s="26"/>
      <c r="H94" s="26"/>
      <c r="I94" s="26"/>
      <c r="J94" s="26"/>
      <c r="K94" s="26" t="s">
        <v>38</v>
      </c>
    </row>
    <row r="95" spans="1:11">
      <c r="A95" s="26">
        <v>10</v>
      </c>
      <c r="B95" s="47" t="s">
        <v>29</v>
      </c>
      <c r="C95" s="203"/>
      <c r="D95" s="152" t="s">
        <v>38</v>
      </c>
      <c r="E95" s="203"/>
      <c r="F95" s="203"/>
      <c r="G95" s="152" t="s">
        <v>38</v>
      </c>
      <c r="H95" s="203"/>
      <c r="I95" s="203"/>
      <c r="J95" s="152" t="s">
        <v>38</v>
      </c>
      <c r="K95" s="203"/>
    </row>
    <row r="96" spans="1:11">
      <c r="A96" s="26">
        <v>11</v>
      </c>
      <c r="B96" s="47" t="s">
        <v>30</v>
      </c>
      <c r="C96" s="203"/>
      <c r="D96" s="152" t="s">
        <v>38</v>
      </c>
      <c r="E96" s="203"/>
      <c r="F96" s="203"/>
      <c r="G96" s="152" t="s">
        <v>38</v>
      </c>
      <c r="H96" s="203"/>
      <c r="I96" s="203"/>
      <c r="J96" s="152" t="s">
        <v>38</v>
      </c>
      <c r="K96" s="203"/>
    </row>
    <row r="97" spans="1:11">
      <c r="A97" s="26">
        <v>12</v>
      </c>
      <c r="B97" s="47" t="s">
        <v>31</v>
      </c>
      <c r="C97" s="203"/>
      <c r="D97" s="152" t="s">
        <v>38</v>
      </c>
      <c r="E97" s="203"/>
      <c r="F97" s="203"/>
      <c r="G97" s="152" t="s">
        <v>38</v>
      </c>
      <c r="H97" s="203"/>
      <c r="I97" s="203"/>
      <c r="J97" s="152"/>
      <c r="K97" s="152" t="s">
        <v>38</v>
      </c>
    </row>
    <row r="98" spans="1:11">
      <c r="A98" s="26">
        <v>13</v>
      </c>
      <c r="B98" s="47" t="s">
        <v>32</v>
      </c>
      <c r="C98" s="203"/>
      <c r="D98" s="152" t="s">
        <v>38</v>
      </c>
      <c r="E98" s="203"/>
      <c r="F98" s="203"/>
      <c r="G98" s="152" t="s">
        <v>38</v>
      </c>
      <c r="H98" s="203"/>
      <c r="I98" s="203"/>
      <c r="J98" s="152" t="s">
        <v>38</v>
      </c>
      <c r="K98" s="203"/>
    </row>
    <row r="100" spans="1:1">
      <c r="A100" t="s">
        <v>39</v>
      </c>
    </row>
    <row r="102" spans="1:2">
      <c r="A102" s="58" t="s">
        <v>44</v>
      </c>
      <c r="B102" s="215" t="s">
        <v>49</v>
      </c>
    </row>
    <row r="103" spans="1:2">
      <c r="A103" s="58" t="s">
        <v>45</v>
      </c>
      <c r="B103" s="215" t="s">
        <v>50</v>
      </c>
    </row>
    <row r="104" spans="1:2">
      <c r="A104" s="58" t="s">
        <v>46</v>
      </c>
      <c r="B104" s="215" t="s">
        <v>51</v>
      </c>
    </row>
    <row r="106" spans="1:11">
      <c r="A106" s="70"/>
      <c r="B106" s="71"/>
      <c r="C106" s="72"/>
      <c r="D106" s="72"/>
      <c r="E106" s="72"/>
      <c r="F106" s="72"/>
      <c r="G106" s="72"/>
      <c r="H106" s="72"/>
      <c r="I106" s="72"/>
      <c r="J106" s="72"/>
      <c r="K106" s="73"/>
    </row>
    <row r="107" spans="1:11">
      <c r="A107" s="74"/>
      <c r="B107" s="57"/>
      <c r="C107" s="75"/>
      <c r="D107" s="75"/>
      <c r="E107" s="75"/>
      <c r="F107" s="75"/>
      <c r="G107" s="75"/>
      <c r="H107" s="75"/>
      <c r="I107" s="75"/>
      <c r="J107" s="75"/>
      <c r="K107" s="76"/>
    </row>
    <row r="108" spans="1:11">
      <c r="A108" s="74"/>
      <c r="B108" s="57"/>
      <c r="C108" s="75"/>
      <c r="D108" s="75"/>
      <c r="E108" s="75"/>
      <c r="F108" s="75"/>
      <c r="G108" s="75"/>
      <c r="H108" s="75"/>
      <c r="I108" s="75"/>
      <c r="J108" s="75"/>
      <c r="K108" s="76"/>
    </row>
    <row r="109" spans="1:11">
      <c r="A109" s="74"/>
      <c r="B109" s="57"/>
      <c r="C109" s="75"/>
      <c r="D109" s="75"/>
      <c r="E109" s="75"/>
      <c r="F109" s="75"/>
      <c r="G109" s="75"/>
      <c r="H109" s="75"/>
      <c r="I109" s="75"/>
      <c r="J109" s="75"/>
      <c r="K109" s="76"/>
    </row>
    <row r="110" spans="1:11">
      <c r="A110" s="74"/>
      <c r="B110" s="57"/>
      <c r="C110" s="75"/>
      <c r="D110" s="75"/>
      <c r="E110" s="75"/>
      <c r="F110" s="75"/>
      <c r="G110" s="75"/>
      <c r="H110" s="75"/>
      <c r="I110" s="75"/>
      <c r="J110" s="75"/>
      <c r="K110" s="76"/>
    </row>
    <row r="111" spans="1:11">
      <c r="A111" s="74"/>
      <c r="B111" s="57"/>
      <c r="C111" s="75"/>
      <c r="D111" s="75"/>
      <c r="E111" s="75"/>
      <c r="F111" s="75"/>
      <c r="G111" s="75"/>
      <c r="H111" s="75"/>
      <c r="I111" s="75"/>
      <c r="J111" s="75"/>
      <c r="K111" s="76"/>
    </row>
    <row r="112" hidden="1" spans="1:11">
      <c r="A112" s="77"/>
      <c r="B112" s="75"/>
      <c r="C112" s="75"/>
      <c r="D112" s="75"/>
      <c r="E112" s="75"/>
      <c r="F112" s="75"/>
      <c r="G112" s="75"/>
      <c r="H112" s="75"/>
      <c r="I112" s="75"/>
      <c r="J112" s="75"/>
      <c r="K112" s="76"/>
    </row>
    <row r="113" spans="1:11">
      <c r="A113" s="78"/>
      <c r="B113" s="79"/>
      <c r="C113" s="80"/>
      <c r="D113" s="80"/>
      <c r="E113" s="80"/>
      <c r="F113" s="80"/>
      <c r="G113" s="80"/>
      <c r="H113" s="80"/>
      <c r="I113" s="80"/>
      <c r="J113" s="80"/>
      <c r="K113" s="81"/>
    </row>
  </sheetData>
  <mergeCells count="26">
    <mergeCell ref="A2:K2"/>
    <mergeCell ref="C5:K5"/>
    <mergeCell ref="C6:E6"/>
    <mergeCell ref="F6:H6"/>
    <mergeCell ref="I6:K6"/>
    <mergeCell ref="C23:K23"/>
    <mergeCell ref="C24:E24"/>
    <mergeCell ref="F24:H24"/>
    <mergeCell ref="I24:K24"/>
    <mergeCell ref="A62:K62"/>
    <mergeCell ref="C65:K65"/>
    <mergeCell ref="C66:E66"/>
    <mergeCell ref="F66:H66"/>
    <mergeCell ref="I66:K66"/>
    <mergeCell ref="C83:K83"/>
    <mergeCell ref="C84:E84"/>
    <mergeCell ref="F84:H84"/>
    <mergeCell ref="I84:K84"/>
    <mergeCell ref="A5:A7"/>
    <mergeCell ref="A23:A25"/>
    <mergeCell ref="A65:A67"/>
    <mergeCell ref="A83:A85"/>
    <mergeCell ref="B5:B7"/>
    <mergeCell ref="B23:B25"/>
    <mergeCell ref="B65:B67"/>
    <mergeCell ref="B83:B85"/>
  </mergeCells>
  <printOptions horizontalCentered="1"/>
  <pageMargins left="0.551181102362205" right="0.551181102362205" top="0.393700787401575" bottom="0.393700787401575" header="0.511811023622047" footer="0.511811023622047"/>
  <pageSetup paperSize="9" scale="85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9"/>
  <sheetViews>
    <sheetView showGridLines="0" tabSelected="1" zoomScale="90" zoomScaleNormal="90" workbookViewId="0">
      <selection activeCell="F9" sqref="F9"/>
    </sheetView>
  </sheetViews>
  <sheetFormatPr defaultColWidth="9" defaultRowHeight="15.75" outlineLevelCol="2"/>
  <cols>
    <col min="1" max="1" width="4.625" customWidth="1"/>
    <col min="2" max="2" width="60.8333333333333" customWidth="1"/>
  </cols>
  <sheetData>
    <row r="2" ht="18.75" spans="1:2">
      <c r="A2" s="21" t="s">
        <v>55</v>
      </c>
      <c r="B2" s="21"/>
    </row>
    <row r="4" ht="25" customHeight="1" spans="1:3">
      <c r="A4" s="189" t="s">
        <v>56</v>
      </c>
      <c r="B4" s="190" t="s">
        <v>57</v>
      </c>
      <c r="C4" s="191" t="s">
        <v>58</v>
      </c>
    </row>
    <row r="5" ht="25" customHeight="1" spans="1:3">
      <c r="A5" s="189"/>
      <c r="B5" s="190"/>
      <c r="C5" s="191"/>
    </row>
    <row r="6" ht="20" customHeight="1" spans="1:3">
      <c r="A6" s="192">
        <v>1</v>
      </c>
      <c r="B6" s="193" t="s">
        <v>59</v>
      </c>
      <c r="C6" s="194" t="s">
        <v>60</v>
      </c>
    </row>
    <row r="7" ht="20" customHeight="1" spans="1:3">
      <c r="A7" s="192">
        <v>2</v>
      </c>
      <c r="B7" s="193" t="s">
        <v>61</v>
      </c>
      <c r="C7" s="194" t="s">
        <v>62</v>
      </c>
    </row>
    <row r="8" ht="20" customHeight="1" spans="1:3">
      <c r="A8" s="192">
        <v>3</v>
      </c>
      <c r="B8" s="193" t="s">
        <v>63</v>
      </c>
      <c r="C8" s="194" t="s">
        <v>64</v>
      </c>
    </row>
    <row r="9" ht="20" customHeight="1" spans="1:3">
      <c r="A9" s="192">
        <v>4</v>
      </c>
      <c r="B9" s="193" t="s">
        <v>65</v>
      </c>
      <c r="C9" s="194" t="s">
        <v>66</v>
      </c>
    </row>
    <row r="10" ht="20" customHeight="1" spans="1:3">
      <c r="A10" s="192">
        <v>5</v>
      </c>
      <c r="B10" s="193" t="s">
        <v>67</v>
      </c>
      <c r="C10" s="194" t="s">
        <v>68</v>
      </c>
    </row>
    <row r="11" ht="20" customHeight="1" spans="1:3">
      <c r="A11" s="192">
        <v>6</v>
      </c>
      <c r="B11" s="193" t="s">
        <v>69</v>
      </c>
      <c r="C11" s="194" t="s">
        <v>70</v>
      </c>
    </row>
    <row r="12" ht="20" customHeight="1" spans="1:3">
      <c r="A12" s="192">
        <v>7</v>
      </c>
      <c r="B12" s="193" t="s">
        <v>71</v>
      </c>
      <c r="C12" s="194" t="s">
        <v>72</v>
      </c>
    </row>
    <row r="13" ht="20" customHeight="1" spans="1:3">
      <c r="A13" s="192">
        <v>8</v>
      </c>
      <c r="B13" s="193" t="s">
        <v>73</v>
      </c>
      <c r="C13" s="194" t="s">
        <v>74</v>
      </c>
    </row>
    <row r="14" ht="20" customHeight="1" spans="1:3">
      <c r="A14" s="192">
        <v>9</v>
      </c>
      <c r="B14" s="193" t="s">
        <v>75</v>
      </c>
      <c r="C14" s="194" t="s">
        <v>76</v>
      </c>
    </row>
    <row r="15" ht="20" customHeight="1" spans="1:3">
      <c r="A15" s="192">
        <v>10</v>
      </c>
      <c r="B15" s="193" t="s">
        <v>77</v>
      </c>
      <c r="C15" s="194" t="s">
        <v>78</v>
      </c>
    </row>
    <row r="19" ht="20" customHeight="1" spans="1:2">
      <c r="A19" s="29" t="s">
        <v>79</v>
      </c>
      <c r="B19" s="30"/>
    </row>
  </sheetData>
  <mergeCells count="5">
    <mergeCell ref="A2:B2"/>
    <mergeCell ref="A19:B19"/>
    <mergeCell ref="A4:A5"/>
    <mergeCell ref="B4:B5"/>
    <mergeCell ref="C4:C5"/>
  </mergeCells>
  <printOptions horizontalCentered="1"/>
  <pageMargins left="1.18110236220472" right="0.748031496062992" top="0.78740157480315" bottom="0.78740157480315" header="0.511811023622047" footer="0.511811023622047"/>
  <pageSetup paperSize="9" scale="93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7"/>
  <sheetViews>
    <sheetView showGridLines="0" zoomScale="70" zoomScaleNormal="70" topLeftCell="A53" workbookViewId="0">
      <selection activeCell="AE66" sqref="AE66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2.14166666666667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81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(3)'!C49</f>
        <v>4</v>
      </c>
      <c r="E47" s="152">
        <f>'TAHAP2 (3)'!M49</f>
        <v>36</v>
      </c>
      <c r="F47" s="152">
        <f>D47*D47</f>
        <v>16</v>
      </c>
      <c r="G47" s="152">
        <f>E47*E47</f>
        <v>1296</v>
      </c>
      <c r="H47" s="152">
        <f>D47*E47</f>
        <v>144</v>
      </c>
    </row>
    <row r="48" ht="25" customHeight="1" spans="2:8">
      <c r="B48" s="26">
        <v>2</v>
      </c>
      <c r="C48" s="26" t="s">
        <v>87</v>
      </c>
      <c r="D48" s="26">
        <f>'TAHAP2 (3)'!C50</f>
        <v>4</v>
      </c>
      <c r="E48" s="152">
        <f>'TAHAP2 (3)'!M50</f>
        <v>35</v>
      </c>
      <c r="F48" s="152">
        <f t="shared" ref="F48:F56" si="0">D48*D48</f>
        <v>16</v>
      </c>
      <c r="G48" s="152">
        <f t="shared" ref="G48:G56" si="1">E48*E48</f>
        <v>1225</v>
      </c>
      <c r="H48" s="152">
        <f t="shared" ref="H48:H56" si="2">D48*E48</f>
        <v>140</v>
      </c>
    </row>
    <row r="49" ht="25" customHeight="1" spans="2:24">
      <c r="B49" s="26">
        <v>3</v>
      </c>
      <c r="C49" s="26" t="s">
        <v>88</v>
      </c>
      <c r="D49" s="26">
        <f>'TAHAP2 (3)'!C51</f>
        <v>4</v>
      </c>
      <c r="E49" s="152">
        <f>'TAHAP2 (3)'!M51</f>
        <v>37</v>
      </c>
      <c r="F49" s="152">
        <f t="shared" si="0"/>
        <v>16</v>
      </c>
      <c r="G49" s="152">
        <f t="shared" si="1"/>
        <v>1369</v>
      </c>
      <c r="H49" s="152">
        <f t="shared" si="2"/>
        <v>148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1389</v>
      </c>
      <c r="P49" s="156"/>
      <c r="Q49" s="160" t="s">
        <v>92</v>
      </c>
      <c r="R49" s="156">
        <f>D57</f>
        <v>39</v>
      </c>
      <c r="S49" s="160" t="s">
        <v>93</v>
      </c>
      <c r="T49" s="156">
        <f>E57</f>
        <v>355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(3)'!C52</f>
        <v>4</v>
      </c>
      <c r="E50" s="152">
        <f>'TAHAP2 (3)'!M52</f>
        <v>35</v>
      </c>
      <c r="F50" s="152">
        <f t="shared" si="0"/>
        <v>16</v>
      </c>
      <c r="G50" s="152">
        <f t="shared" si="1"/>
        <v>1225</v>
      </c>
      <c r="H50" s="152">
        <f t="shared" si="2"/>
        <v>140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153</v>
      </c>
      <c r="N50" s="217" t="s">
        <v>97</v>
      </c>
      <c r="O50" s="175" t="s">
        <v>98</v>
      </c>
      <c r="P50" s="173">
        <f>D57</f>
        <v>39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12649</v>
      </c>
      <c r="V50" s="218" t="s">
        <v>101</v>
      </c>
      <c r="W50" s="174">
        <f>E57</f>
        <v>355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(3)'!C53</f>
        <v>4</v>
      </c>
      <c r="E51" s="152">
        <f>'TAHAP2 (3)'!M53</f>
        <v>36</v>
      </c>
      <c r="F51" s="152">
        <f t="shared" si="0"/>
        <v>16</v>
      </c>
      <c r="G51" s="152">
        <f t="shared" si="1"/>
        <v>1296</v>
      </c>
      <c r="H51" s="152">
        <f t="shared" si="2"/>
        <v>144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13890</v>
      </c>
      <c r="O51" s="177"/>
      <c r="P51" s="177"/>
      <c r="Q51" s="177" t="s">
        <v>104</v>
      </c>
      <c r="R51" s="176" t="s">
        <v>98</v>
      </c>
      <c r="S51" s="177">
        <f>D57*E57</f>
        <v>13845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(3)'!C54</f>
        <v>4</v>
      </c>
      <c r="E52" s="152">
        <f>'TAHAP2 (3)'!M54</f>
        <v>34</v>
      </c>
      <c r="F52" s="152">
        <f t="shared" si="0"/>
        <v>16</v>
      </c>
      <c r="G52" s="152">
        <f t="shared" si="1"/>
        <v>1156</v>
      </c>
      <c r="H52" s="152">
        <f t="shared" si="2"/>
        <v>136</v>
      </c>
      <c r="J52" s="175" t="s">
        <v>98</v>
      </c>
      <c r="K52" s="174">
        <f>B56*F57</f>
        <v>1530</v>
      </c>
      <c r="L52" s="174"/>
      <c r="M52" s="174"/>
      <c r="N52" s="217" t="s">
        <v>97</v>
      </c>
      <c r="O52" s="174">
        <f>D57*D57</f>
        <v>1521</v>
      </c>
      <c r="P52" s="174"/>
      <c r="Q52" s="174"/>
      <c r="R52" s="175" t="s">
        <v>93</v>
      </c>
      <c r="S52" s="174">
        <f>B56*G57</f>
        <v>126490</v>
      </c>
      <c r="T52" s="174"/>
      <c r="U52" s="174"/>
      <c r="V52" s="217" t="s">
        <v>97</v>
      </c>
      <c r="W52" s="174">
        <f>E57*E57</f>
        <v>126025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(3)'!C55</f>
        <v>4</v>
      </c>
      <c r="E53" s="152">
        <f>'TAHAP2 (3)'!M55</f>
        <v>39</v>
      </c>
      <c r="F53" s="152">
        <f t="shared" si="0"/>
        <v>16</v>
      </c>
      <c r="G53" s="152">
        <f t="shared" si="1"/>
        <v>1521</v>
      </c>
      <c r="H53" s="152">
        <f t="shared" si="2"/>
        <v>156</v>
      </c>
      <c r="I53" s="173" t="s">
        <v>89</v>
      </c>
      <c r="J53" s="175"/>
      <c r="K53" s="177">
        <f>N51-S51</f>
        <v>45</v>
      </c>
      <c r="L53" s="177"/>
      <c r="M53" s="175"/>
      <c r="O53" s="217" t="s">
        <v>107</v>
      </c>
      <c r="P53" s="177">
        <f>K53</f>
        <v>45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(3)'!C56</f>
        <v>3</v>
      </c>
      <c r="E54" s="152">
        <f>'TAHAP2 (3)'!M56</f>
        <v>31</v>
      </c>
      <c r="F54" s="152">
        <f t="shared" si="0"/>
        <v>9</v>
      </c>
      <c r="G54" s="152">
        <f t="shared" si="1"/>
        <v>961</v>
      </c>
      <c r="H54" s="152">
        <f t="shared" si="2"/>
        <v>93</v>
      </c>
      <c r="I54" s="175"/>
      <c r="J54" s="175" t="s">
        <v>98</v>
      </c>
      <c r="K54" s="175">
        <f>K52-O52</f>
        <v>9</v>
      </c>
      <c r="L54" s="175" t="s">
        <v>93</v>
      </c>
      <c r="M54" s="175">
        <f>S52-W52</f>
        <v>465</v>
      </c>
      <c r="N54" s="175" t="s">
        <v>94</v>
      </c>
      <c r="O54" s="175"/>
      <c r="P54" s="174">
        <f>K54*M54</f>
        <v>4185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(3)'!C57</f>
        <v>4</v>
      </c>
      <c r="E55" s="152">
        <f>'TAHAP2 (3)'!M57</f>
        <v>38</v>
      </c>
      <c r="F55" s="152">
        <f t="shared" si="0"/>
        <v>16</v>
      </c>
      <c r="G55" s="152">
        <f t="shared" si="1"/>
        <v>1444</v>
      </c>
      <c r="H55" s="152">
        <f t="shared" si="2"/>
        <v>152</v>
      </c>
      <c r="I55" s="173" t="s">
        <v>89</v>
      </c>
      <c r="J55" s="177">
        <f>P53</f>
        <v>45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(3)'!C58</f>
        <v>4</v>
      </c>
      <c r="E56" s="152">
        <f>'TAHAP2 (3)'!M58</f>
        <v>34</v>
      </c>
      <c r="F56" s="152">
        <f t="shared" si="0"/>
        <v>16</v>
      </c>
      <c r="G56" s="152">
        <f t="shared" si="1"/>
        <v>1156</v>
      </c>
      <c r="H56" s="152">
        <f t="shared" si="2"/>
        <v>136</v>
      </c>
      <c r="I56" s="175"/>
      <c r="J56" s="178">
        <f>SQRT(P54)</f>
        <v>64.6915759585435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>SUM(D47:D56)</f>
        <v>39</v>
      </c>
      <c r="E57" s="171">
        <f>SUM(E47:E56)</f>
        <v>355</v>
      </c>
      <c r="F57" s="171">
        <f>SUM(F47:F56)</f>
        <v>153</v>
      </c>
      <c r="G57" s="171">
        <f>SUM(G47:G56)</f>
        <v>12649</v>
      </c>
      <c r="H57" s="171">
        <f>SUM(H47:H56)</f>
        <v>1389</v>
      </c>
      <c r="I57" s="179" t="s">
        <v>89</v>
      </c>
      <c r="J57" s="180">
        <f>J55/J56</f>
        <v>0.695608343640252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81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>D47</f>
        <v>4</v>
      </c>
      <c r="H60" s="152">
        <f>G60*G60</f>
        <v>16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ref="G61:G69" si="3">D48</f>
        <v>4</v>
      </c>
      <c r="H61" s="152">
        <f t="shared" ref="H61:H69" si="4">G61*G61</f>
        <v>16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3"/>
        <v>4</v>
      </c>
      <c r="H62" s="152">
        <f t="shared" si="4"/>
        <v>16</v>
      </c>
      <c r="I62" s="173" t="s">
        <v>116</v>
      </c>
      <c r="J62" s="176" t="s">
        <v>98</v>
      </c>
      <c r="K62" s="176">
        <f>E69</f>
        <v>10</v>
      </c>
      <c r="L62" s="183" t="s">
        <v>91</v>
      </c>
      <c r="M62" s="176">
        <f>H70</f>
        <v>153</v>
      </c>
      <c r="N62" s="176" t="s">
        <v>104</v>
      </c>
      <c r="O62" s="176" t="s">
        <v>98</v>
      </c>
      <c r="P62" s="176">
        <f>G70</f>
        <v>39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3"/>
        <v>4</v>
      </c>
      <c r="H63" s="152">
        <f t="shared" si="4"/>
        <v>16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3"/>
        <v>4</v>
      </c>
      <c r="H64" s="152">
        <f t="shared" si="4"/>
        <v>16</v>
      </c>
      <c r="I64" s="173" t="s">
        <v>116</v>
      </c>
      <c r="J64" s="177">
        <f>K62*M62</f>
        <v>1530</v>
      </c>
      <c r="K64" s="177"/>
      <c r="L64" s="177"/>
      <c r="M64" s="219" t="s">
        <v>97</v>
      </c>
      <c r="N64" s="177">
        <f>P62*P62</f>
        <v>1521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3"/>
        <v>4</v>
      </c>
      <c r="H65" s="152">
        <f t="shared" si="4"/>
        <v>16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3"/>
        <v>4</v>
      </c>
      <c r="H66" s="152">
        <f t="shared" si="4"/>
        <v>16</v>
      </c>
      <c r="I66" s="173" t="s">
        <v>116</v>
      </c>
      <c r="J66" s="177">
        <f>J64-N64</f>
        <v>9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3"/>
        <v>3</v>
      </c>
      <c r="H67" s="152">
        <f t="shared" si="4"/>
        <v>9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3"/>
        <v>4</v>
      </c>
      <c r="H68" s="152">
        <f t="shared" si="4"/>
        <v>16</v>
      </c>
      <c r="I68" s="173" t="s">
        <v>116</v>
      </c>
      <c r="J68" s="188">
        <f>J66/J67</f>
        <v>0.1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3"/>
        <v>4</v>
      </c>
      <c r="H69" s="152">
        <f t="shared" si="4"/>
        <v>16</v>
      </c>
    </row>
    <row r="70" ht="25" customHeight="1" spans="5:8">
      <c r="E70" s="171" t="s">
        <v>111</v>
      </c>
      <c r="F70" s="171"/>
      <c r="G70" s="171">
        <f>SUM(G60:G69)</f>
        <v>39</v>
      </c>
      <c r="H70" s="171">
        <f>SUM(H60:H69)</f>
        <v>153</v>
      </c>
    </row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1" workbookViewId="0">
      <selection activeCell="E59" sqref="E59:Q70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3.03333333333333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118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(3)'!D49</f>
        <v>4</v>
      </c>
      <c r="E47" s="152">
        <v>35</v>
      </c>
      <c r="F47" s="152">
        <f t="shared" ref="F47:F56" si="0">D47*D47</f>
        <v>16</v>
      </c>
      <c r="G47" s="152">
        <f t="shared" ref="G47:G56" si="1">E47*E47</f>
        <v>1225</v>
      </c>
      <c r="H47" s="152">
        <f t="shared" ref="H47:H56" si="2">D47*E47</f>
        <v>140</v>
      </c>
    </row>
    <row r="48" ht="25" customHeight="1" spans="2:8">
      <c r="B48" s="26">
        <v>2</v>
      </c>
      <c r="C48" s="26" t="s">
        <v>87</v>
      </c>
      <c r="D48" s="26">
        <f>'TAHAP2 (3)'!D50</f>
        <v>3</v>
      </c>
      <c r="E48" s="152">
        <v>34</v>
      </c>
      <c r="F48" s="152">
        <f t="shared" si="0"/>
        <v>9</v>
      </c>
      <c r="G48" s="152">
        <f t="shared" si="1"/>
        <v>1156</v>
      </c>
      <c r="H48" s="152">
        <f t="shared" si="2"/>
        <v>102</v>
      </c>
    </row>
    <row r="49" ht="25" customHeight="1" spans="2:24">
      <c r="B49" s="26">
        <v>3</v>
      </c>
      <c r="C49" s="26" t="s">
        <v>88</v>
      </c>
      <c r="D49" s="26">
        <f>'TAHAP2 (3)'!D51</f>
        <v>3</v>
      </c>
      <c r="E49" s="152">
        <v>35</v>
      </c>
      <c r="F49" s="152">
        <f t="shared" si="0"/>
        <v>9</v>
      </c>
      <c r="G49" s="152">
        <f t="shared" si="1"/>
        <v>1225</v>
      </c>
      <c r="H49" s="152">
        <f t="shared" si="2"/>
        <v>105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1293</v>
      </c>
      <c r="P49" s="156"/>
      <c r="Q49" s="160" t="s">
        <v>92</v>
      </c>
      <c r="R49" s="156">
        <f>D57</f>
        <v>37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(3)'!D52</f>
        <v>4</v>
      </c>
      <c r="E50" s="152">
        <v>35</v>
      </c>
      <c r="F50" s="152">
        <f t="shared" si="0"/>
        <v>16</v>
      </c>
      <c r="G50" s="152">
        <f t="shared" si="1"/>
        <v>1225</v>
      </c>
      <c r="H50" s="152">
        <f t="shared" si="2"/>
        <v>140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139</v>
      </c>
      <c r="N50" s="217" t="s">
        <v>97</v>
      </c>
      <c r="O50" s="175" t="s">
        <v>98</v>
      </c>
      <c r="P50" s="173">
        <f>D57</f>
        <v>37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(3)'!D53</f>
        <v>4</v>
      </c>
      <c r="E51" s="152">
        <v>37</v>
      </c>
      <c r="F51" s="152">
        <f t="shared" si="0"/>
        <v>16</v>
      </c>
      <c r="G51" s="152">
        <f t="shared" si="1"/>
        <v>1369</v>
      </c>
      <c r="H51" s="152">
        <f t="shared" si="2"/>
        <v>148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12930</v>
      </c>
      <c r="O51" s="177"/>
      <c r="P51" s="177"/>
      <c r="Q51" s="177" t="s">
        <v>104</v>
      </c>
      <c r="R51" s="176" t="s">
        <v>98</v>
      </c>
      <c r="S51" s="177">
        <f>D57*E57</f>
        <v>12913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(3)'!D54</f>
        <v>4</v>
      </c>
      <c r="E52" s="152">
        <v>35</v>
      </c>
      <c r="F52" s="152">
        <f t="shared" si="0"/>
        <v>16</v>
      </c>
      <c r="G52" s="152">
        <f t="shared" si="1"/>
        <v>1225</v>
      </c>
      <c r="H52" s="152">
        <f t="shared" si="2"/>
        <v>140</v>
      </c>
      <c r="J52" s="175" t="s">
        <v>98</v>
      </c>
      <c r="K52" s="174">
        <f>B56*F57</f>
        <v>1390</v>
      </c>
      <c r="L52" s="174"/>
      <c r="M52" s="174"/>
      <c r="N52" s="217" t="s">
        <v>97</v>
      </c>
      <c r="O52" s="174">
        <f>D57*D57</f>
        <v>1369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(3)'!D55</f>
        <v>4</v>
      </c>
      <c r="E53" s="152">
        <v>34</v>
      </c>
      <c r="F53" s="152">
        <f t="shared" si="0"/>
        <v>16</v>
      </c>
      <c r="G53" s="152">
        <f t="shared" si="1"/>
        <v>1156</v>
      </c>
      <c r="H53" s="152">
        <f t="shared" si="2"/>
        <v>136</v>
      </c>
      <c r="I53" s="173" t="s">
        <v>89</v>
      </c>
      <c r="J53" s="175"/>
      <c r="K53" s="177">
        <f>N51-S51</f>
        <v>17</v>
      </c>
      <c r="L53" s="177"/>
      <c r="M53" s="175"/>
      <c r="O53" s="217" t="s">
        <v>107</v>
      </c>
      <c r="P53" s="177">
        <f>K53</f>
        <v>17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(3)'!D56</f>
        <v>3</v>
      </c>
      <c r="E54" s="152">
        <v>34</v>
      </c>
      <c r="F54" s="152">
        <f t="shared" si="0"/>
        <v>9</v>
      </c>
      <c r="G54" s="152">
        <f t="shared" si="1"/>
        <v>1156</v>
      </c>
      <c r="H54" s="152">
        <f t="shared" si="2"/>
        <v>102</v>
      </c>
      <c r="I54" s="175"/>
      <c r="J54" s="175" t="s">
        <v>98</v>
      </c>
      <c r="K54" s="175">
        <f>K52-O52</f>
        <v>21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1869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(3)'!D57</f>
        <v>4</v>
      </c>
      <c r="E55" s="152">
        <v>36</v>
      </c>
      <c r="F55" s="152">
        <f t="shared" si="0"/>
        <v>16</v>
      </c>
      <c r="G55" s="152">
        <f t="shared" si="1"/>
        <v>1296</v>
      </c>
      <c r="H55" s="152">
        <f t="shared" si="2"/>
        <v>144</v>
      </c>
      <c r="I55" s="173" t="s">
        <v>89</v>
      </c>
      <c r="J55" s="177">
        <f>P53</f>
        <v>17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(3)'!D58</f>
        <v>4</v>
      </c>
      <c r="E56" s="152">
        <v>34</v>
      </c>
      <c r="F56" s="152">
        <f t="shared" si="0"/>
        <v>16</v>
      </c>
      <c r="G56" s="152">
        <f t="shared" si="1"/>
        <v>1156</v>
      </c>
      <c r="H56" s="152">
        <f t="shared" si="2"/>
        <v>136</v>
      </c>
      <c r="I56" s="175"/>
      <c r="J56" s="178">
        <f>SQRT(P54)</f>
        <v>43.2319326424346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 t="shared" ref="D57:H57" si="3">SUM(D47:D56)</f>
        <v>37</v>
      </c>
      <c r="E57" s="171">
        <f t="shared" si="3"/>
        <v>349</v>
      </c>
      <c r="F57" s="171">
        <f t="shared" si="3"/>
        <v>139</v>
      </c>
      <c r="G57" s="171">
        <f t="shared" si="3"/>
        <v>12189</v>
      </c>
      <c r="H57" s="171">
        <f t="shared" si="3"/>
        <v>1293</v>
      </c>
      <c r="I57" s="179" t="s">
        <v>89</v>
      </c>
      <c r="J57" s="180">
        <f>J55/J56</f>
        <v>0.393227851750341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118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 t="shared" ref="G60:G69" si="4">D47</f>
        <v>4</v>
      </c>
      <c r="H60" s="152">
        <f t="shared" ref="H60:H69" si="5">G60*G60</f>
        <v>16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si="4"/>
        <v>3</v>
      </c>
      <c r="H61" s="152">
        <f t="shared" si="5"/>
        <v>9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4"/>
        <v>3</v>
      </c>
      <c r="H62" s="152">
        <f t="shared" si="5"/>
        <v>9</v>
      </c>
      <c r="I62" s="173" t="s">
        <v>119</v>
      </c>
      <c r="J62" s="176" t="s">
        <v>98</v>
      </c>
      <c r="K62" s="176">
        <f>E69</f>
        <v>10</v>
      </c>
      <c r="L62" s="183" t="s">
        <v>91</v>
      </c>
      <c r="M62" s="176">
        <f>H70</f>
        <v>139</v>
      </c>
      <c r="N62" s="176" t="s">
        <v>104</v>
      </c>
      <c r="O62" s="176" t="s">
        <v>98</v>
      </c>
      <c r="P62" s="176">
        <f>G70</f>
        <v>37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4"/>
        <v>4</v>
      </c>
      <c r="H63" s="152">
        <f t="shared" si="5"/>
        <v>16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4"/>
        <v>4</v>
      </c>
      <c r="H64" s="152">
        <f t="shared" si="5"/>
        <v>16</v>
      </c>
      <c r="I64" s="173" t="s">
        <v>119</v>
      </c>
      <c r="J64" s="177">
        <f>K62*M62</f>
        <v>1390</v>
      </c>
      <c r="K64" s="177"/>
      <c r="L64" s="177"/>
      <c r="M64" s="219" t="s">
        <v>97</v>
      </c>
      <c r="N64" s="177">
        <f>P62*P62</f>
        <v>1369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4"/>
        <v>4</v>
      </c>
      <c r="H65" s="152">
        <f t="shared" si="5"/>
        <v>16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4"/>
        <v>4</v>
      </c>
      <c r="H66" s="152">
        <f t="shared" si="5"/>
        <v>16</v>
      </c>
      <c r="I66" s="173" t="s">
        <v>119</v>
      </c>
      <c r="J66" s="177">
        <f>J64-N64</f>
        <v>21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4"/>
        <v>3</v>
      </c>
      <c r="H67" s="152">
        <f t="shared" si="5"/>
        <v>9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4"/>
        <v>4</v>
      </c>
      <c r="H68" s="152">
        <f t="shared" si="5"/>
        <v>16</v>
      </c>
      <c r="I68" s="173" t="s">
        <v>119</v>
      </c>
      <c r="J68" s="188">
        <f>J66/J67</f>
        <v>0.233333333333333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4"/>
        <v>4</v>
      </c>
      <c r="H69" s="152">
        <f t="shared" si="5"/>
        <v>16</v>
      </c>
    </row>
    <row r="70" ht="25" customHeight="1" spans="5:8">
      <c r="E70" s="171" t="s">
        <v>111</v>
      </c>
      <c r="F70" s="171"/>
      <c r="G70" s="171">
        <f>SUM(G60:G69)</f>
        <v>37</v>
      </c>
      <c r="H70" s="171">
        <f>SUM(H60:H69)</f>
        <v>139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1" workbookViewId="0">
      <selection activeCell="E59" sqref="E59:Q70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3.03333333333333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120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(3)'!E49</f>
        <v>4</v>
      </c>
      <c r="E47" s="152">
        <v>35</v>
      </c>
      <c r="F47" s="152">
        <f t="shared" ref="F47:F56" si="0">D47*D47</f>
        <v>16</v>
      </c>
      <c r="G47" s="152">
        <f t="shared" ref="G47:G56" si="1">E47*E47</f>
        <v>1225</v>
      </c>
      <c r="H47" s="152">
        <f t="shared" ref="H47:H56" si="2">D47*E47</f>
        <v>140</v>
      </c>
    </row>
    <row r="48" ht="25" customHeight="1" spans="2:8">
      <c r="B48" s="26">
        <v>2</v>
      </c>
      <c r="C48" s="26" t="s">
        <v>87</v>
      </c>
      <c r="D48" s="26">
        <f>'TAHAP2 (3)'!E50</f>
        <v>4</v>
      </c>
      <c r="E48" s="152">
        <v>34</v>
      </c>
      <c r="F48" s="152">
        <f t="shared" si="0"/>
        <v>16</v>
      </c>
      <c r="G48" s="152">
        <f t="shared" si="1"/>
        <v>1156</v>
      </c>
      <c r="H48" s="152">
        <f t="shared" si="2"/>
        <v>136</v>
      </c>
    </row>
    <row r="49" ht="25" customHeight="1" spans="2:24">
      <c r="B49" s="26">
        <v>3</v>
      </c>
      <c r="C49" s="26" t="s">
        <v>88</v>
      </c>
      <c r="D49" s="26">
        <f>'TAHAP2 (3)'!E51</f>
        <v>4</v>
      </c>
      <c r="E49" s="152">
        <v>35</v>
      </c>
      <c r="F49" s="152">
        <f t="shared" si="0"/>
        <v>16</v>
      </c>
      <c r="G49" s="152">
        <f t="shared" si="1"/>
        <v>1225</v>
      </c>
      <c r="H49" s="152">
        <f t="shared" si="2"/>
        <v>140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1252</v>
      </c>
      <c r="P49" s="156"/>
      <c r="Q49" s="160" t="s">
        <v>92</v>
      </c>
      <c r="R49" s="156">
        <f>D57</f>
        <v>36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(3)'!E52</f>
        <v>3</v>
      </c>
      <c r="E50" s="152">
        <v>35</v>
      </c>
      <c r="F50" s="152">
        <f t="shared" si="0"/>
        <v>9</v>
      </c>
      <c r="G50" s="152">
        <f t="shared" si="1"/>
        <v>1225</v>
      </c>
      <c r="H50" s="152">
        <f t="shared" si="2"/>
        <v>105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134</v>
      </c>
      <c r="N50" s="217" t="s">
        <v>97</v>
      </c>
      <c r="O50" s="175" t="s">
        <v>98</v>
      </c>
      <c r="P50" s="173">
        <f>D57</f>
        <v>36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(3)'!E53</f>
        <v>2</v>
      </c>
      <c r="E51" s="152">
        <v>37</v>
      </c>
      <c r="F51" s="152">
        <f t="shared" si="0"/>
        <v>4</v>
      </c>
      <c r="G51" s="152">
        <f t="shared" si="1"/>
        <v>1369</v>
      </c>
      <c r="H51" s="152">
        <f t="shared" si="2"/>
        <v>74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12520</v>
      </c>
      <c r="O51" s="177"/>
      <c r="P51" s="177"/>
      <c r="Q51" s="177" t="s">
        <v>104</v>
      </c>
      <c r="R51" s="176" t="s">
        <v>98</v>
      </c>
      <c r="S51" s="177">
        <f>D57*E57</f>
        <v>12564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(3)'!E54</f>
        <v>3</v>
      </c>
      <c r="E52" s="152">
        <v>35</v>
      </c>
      <c r="F52" s="152">
        <f t="shared" si="0"/>
        <v>9</v>
      </c>
      <c r="G52" s="152">
        <f t="shared" si="1"/>
        <v>1225</v>
      </c>
      <c r="H52" s="152">
        <f t="shared" si="2"/>
        <v>105</v>
      </c>
      <c r="J52" s="175" t="s">
        <v>98</v>
      </c>
      <c r="K52" s="174">
        <f>B56*F57</f>
        <v>1340</v>
      </c>
      <c r="L52" s="174"/>
      <c r="M52" s="174"/>
      <c r="N52" s="217" t="s">
        <v>97</v>
      </c>
      <c r="O52" s="174">
        <f>D57*D57</f>
        <v>1296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(3)'!E55</f>
        <v>4</v>
      </c>
      <c r="E53" s="152">
        <v>34</v>
      </c>
      <c r="F53" s="152">
        <f t="shared" si="0"/>
        <v>16</v>
      </c>
      <c r="G53" s="152">
        <f t="shared" si="1"/>
        <v>1156</v>
      </c>
      <c r="H53" s="152">
        <f t="shared" si="2"/>
        <v>136</v>
      </c>
      <c r="I53" s="173" t="s">
        <v>89</v>
      </c>
      <c r="J53" s="175"/>
      <c r="K53" s="177">
        <f>N51-S51</f>
        <v>-44</v>
      </c>
      <c r="L53" s="177"/>
      <c r="M53" s="175"/>
      <c r="O53" s="217" t="s">
        <v>107</v>
      </c>
      <c r="P53" s="177">
        <f>K53</f>
        <v>-44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(3)'!E56</f>
        <v>4</v>
      </c>
      <c r="E54" s="152">
        <v>34</v>
      </c>
      <c r="F54" s="152">
        <f t="shared" si="0"/>
        <v>16</v>
      </c>
      <c r="G54" s="152">
        <f t="shared" si="1"/>
        <v>1156</v>
      </c>
      <c r="H54" s="152">
        <f t="shared" si="2"/>
        <v>136</v>
      </c>
      <c r="I54" s="175"/>
      <c r="J54" s="175" t="s">
        <v>98</v>
      </c>
      <c r="K54" s="175">
        <f>K52-O52</f>
        <v>44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3916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(3)'!E57</f>
        <v>4</v>
      </c>
      <c r="E55" s="152">
        <v>36</v>
      </c>
      <c r="F55" s="152">
        <f t="shared" si="0"/>
        <v>16</v>
      </c>
      <c r="G55" s="152">
        <f t="shared" si="1"/>
        <v>1296</v>
      </c>
      <c r="H55" s="152">
        <f t="shared" si="2"/>
        <v>144</v>
      </c>
      <c r="I55" s="173" t="s">
        <v>89</v>
      </c>
      <c r="J55" s="177">
        <f>P53</f>
        <v>-44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(3)'!E58</f>
        <v>4</v>
      </c>
      <c r="E56" s="152">
        <v>34</v>
      </c>
      <c r="F56" s="152">
        <f t="shared" si="0"/>
        <v>16</v>
      </c>
      <c r="G56" s="152">
        <f t="shared" si="1"/>
        <v>1156</v>
      </c>
      <c r="H56" s="152">
        <f t="shared" si="2"/>
        <v>136</v>
      </c>
      <c r="I56" s="175"/>
      <c r="J56" s="178">
        <f>SQRT(P54)</f>
        <v>62.5779513886481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>SUM(D47:D56)</f>
        <v>36</v>
      </c>
      <c r="E57" s="171">
        <f t="shared" ref="D57:H57" si="3">SUM(E47:E56)</f>
        <v>349</v>
      </c>
      <c r="F57" s="171">
        <f t="shared" si="3"/>
        <v>134</v>
      </c>
      <c r="G57" s="171">
        <f t="shared" si="3"/>
        <v>12189</v>
      </c>
      <c r="H57" s="171">
        <f t="shared" si="3"/>
        <v>1252</v>
      </c>
      <c r="I57" s="179" t="s">
        <v>89</v>
      </c>
      <c r="J57" s="180">
        <f>J55/J56</f>
        <v>-0.703123049310652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120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 t="shared" ref="G60:G69" si="4">D47</f>
        <v>4</v>
      </c>
      <c r="H60" s="152">
        <f t="shared" ref="H60:H69" si="5">G60*G60</f>
        <v>16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si="4"/>
        <v>4</v>
      </c>
      <c r="H61" s="152">
        <f t="shared" si="5"/>
        <v>16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4"/>
        <v>4</v>
      </c>
      <c r="H62" s="152">
        <f t="shared" si="5"/>
        <v>16</v>
      </c>
      <c r="I62" s="173" t="s">
        <v>121</v>
      </c>
      <c r="J62" s="176" t="s">
        <v>98</v>
      </c>
      <c r="K62" s="176">
        <f>E69</f>
        <v>10</v>
      </c>
      <c r="L62" s="183" t="s">
        <v>91</v>
      </c>
      <c r="M62" s="176">
        <f>H70</f>
        <v>134</v>
      </c>
      <c r="N62" s="176" t="s">
        <v>104</v>
      </c>
      <c r="O62" s="176" t="s">
        <v>98</v>
      </c>
      <c r="P62" s="176">
        <f>G70</f>
        <v>36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4"/>
        <v>3</v>
      </c>
      <c r="H63" s="152">
        <f t="shared" si="5"/>
        <v>9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4"/>
        <v>2</v>
      </c>
      <c r="H64" s="152">
        <f t="shared" si="5"/>
        <v>4</v>
      </c>
      <c r="I64" s="173" t="s">
        <v>121</v>
      </c>
      <c r="J64" s="177">
        <f>K62*M62</f>
        <v>1340</v>
      </c>
      <c r="K64" s="177"/>
      <c r="L64" s="177"/>
      <c r="M64" s="219" t="s">
        <v>97</v>
      </c>
      <c r="N64" s="177">
        <f>P62*P62</f>
        <v>1296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4"/>
        <v>3</v>
      </c>
      <c r="H65" s="152">
        <f t="shared" si="5"/>
        <v>9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4"/>
        <v>4</v>
      </c>
      <c r="H66" s="152">
        <f t="shared" si="5"/>
        <v>16</v>
      </c>
      <c r="I66" s="173" t="s">
        <v>121</v>
      </c>
      <c r="J66" s="177">
        <f>J64-N64</f>
        <v>44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4"/>
        <v>4</v>
      </c>
      <c r="H67" s="152">
        <f t="shared" si="5"/>
        <v>16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4"/>
        <v>4</v>
      </c>
      <c r="H68" s="152">
        <f t="shared" si="5"/>
        <v>16</v>
      </c>
      <c r="I68" s="173" t="s">
        <v>121</v>
      </c>
      <c r="J68" s="188">
        <f>J66/J67</f>
        <v>0.488888888888889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4"/>
        <v>4</v>
      </c>
      <c r="H69" s="152">
        <f t="shared" si="5"/>
        <v>16</v>
      </c>
    </row>
    <row r="70" ht="25" customHeight="1" spans="5:8">
      <c r="E70" s="171" t="s">
        <v>111</v>
      </c>
      <c r="F70" s="171"/>
      <c r="G70" s="171">
        <f>SUM(G60:G69)</f>
        <v>36</v>
      </c>
      <c r="H70" s="171">
        <f>SUM(H60:H69)</f>
        <v>134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1" workbookViewId="0">
      <selection activeCell="E59" sqref="E59:Q70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3.03333333333333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122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(3)'!F49</f>
        <v>4</v>
      </c>
      <c r="E47" s="152">
        <v>35</v>
      </c>
      <c r="F47" s="152">
        <f t="shared" ref="F47:F56" si="0">D47*D47</f>
        <v>16</v>
      </c>
      <c r="G47" s="152">
        <f t="shared" ref="G47:G56" si="1">E47*E47</f>
        <v>1225</v>
      </c>
      <c r="H47" s="152">
        <f t="shared" ref="H47:H56" si="2">D47*E47</f>
        <v>140</v>
      </c>
    </row>
    <row r="48" ht="25" customHeight="1" spans="2:8">
      <c r="B48" s="26">
        <v>2</v>
      </c>
      <c r="C48" s="26" t="s">
        <v>87</v>
      </c>
      <c r="D48" s="26">
        <f>'TAHAP2 (3)'!F50</f>
        <v>3</v>
      </c>
      <c r="E48" s="152">
        <v>34</v>
      </c>
      <c r="F48" s="152">
        <f t="shared" si="0"/>
        <v>9</v>
      </c>
      <c r="G48" s="152">
        <f t="shared" si="1"/>
        <v>1156</v>
      </c>
      <c r="H48" s="152">
        <f t="shared" si="2"/>
        <v>102</v>
      </c>
    </row>
    <row r="49" ht="25" customHeight="1" spans="2:24">
      <c r="B49" s="26">
        <v>3</v>
      </c>
      <c r="C49" s="26" t="s">
        <v>88</v>
      </c>
      <c r="D49" s="26">
        <f>'TAHAP2 (3)'!F51</f>
        <v>4</v>
      </c>
      <c r="E49" s="152">
        <v>35</v>
      </c>
      <c r="F49" s="152">
        <f t="shared" si="0"/>
        <v>16</v>
      </c>
      <c r="G49" s="152">
        <f t="shared" si="1"/>
        <v>1225</v>
      </c>
      <c r="H49" s="152">
        <f t="shared" si="2"/>
        <v>140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1328</v>
      </c>
      <c r="P49" s="156"/>
      <c r="Q49" s="160" t="s">
        <v>92</v>
      </c>
      <c r="R49" s="156">
        <f>D57</f>
        <v>38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(3)'!F52</f>
        <v>4</v>
      </c>
      <c r="E50" s="152">
        <v>35</v>
      </c>
      <c r="F50" s="152">
        <f t="shared" si="0"/>
        <v>16</v>
      </c>
      <c r="G50" s="152">
        <f t="shared" si="1"/>
        <v>1225</v>
      </c>
      <c r="H50" s="152">
        <f t="shared" si="2"/>
        <v>140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146</v>
      </c>
      <c r="N50" s="217" t="s">
        <v>97</v>
      </c>
      <c r="O50" s="175" t="s">
        <v>98</v>
      </c>
      <c r="P50" s="173">
        <f>D57</f>
        <v>38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(3)'!F53</f>
        <v>4</v>
      </c>
      <c r="E51" s="152">
        <v>37</v>
      </c>
      <c r="F51" s="152">
        <f t="shared" si="0"/>
        <v>16</v>
      </c>
      <c r="G51" s="152">
        <f t="shared" si="1"/>
        <v>1369</v>
      </c>
      <c r="H51" s="152">
        <f t="shared" si="2"/>
        <v>148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13280</v>
      </c>
      <c r="O51" s="177"/>
      <c r="P51" s="177"/>
      <c r="Q51" s="177" t="s">
        <v>104</v>
      </c>
      <c r="R51" s="176" t="s">
        <v>98</v>
      </c>
      <c r="S51" s="177">
        <f>D57*E57</f>
        <v>13262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(3)'!F54</f>
        <v>4</v>
      </c>
      <c r="E52" s="152">
        <v>35</v>
      </c>
      <c r="F52" s="152">
        <f t="shared" si="0"/>
        <v>16</v>
      </c>
      <c r="G52" s="152">
        <f t="shared" si="1"/>
        <v>1225</v>
      </c>
      <c r="H52" s="152">
        <f t="shared" si="2"/>
        <v>140</v>
      </c>
      <c r="J52" s="175" t="s">
        <v>98</v>
      </c>
      <c r="K52" s="174">
        <f>B56*F57</f>
        <v>1460</v>
      </c>
      <c r="L52" s="174"/>
      <c r="M52" s="174"/>
      <c r="N52" s="217" t="s">
        <v>97</v>
      </c>
      <c r="O52" s="174">
        <f>D57*D57</f>
        <v>1444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(3)'!F55</f>
        <v>4</v>
      </c>
      <c r="E53" s="152">
        <v>34</v>
      </c>
      <c r="F53" s="152">
        <f t="shared" si="0"/>
        <v>16</v>
      </c>
      <c r="G53" s="152">
        <f t="shared" si="1"/>
        <v>1156</v>
      </c>
      <c r="H53" s="152">
        <f t="shared" si="2"/>
        <v>136</v>
      </c>
      <c r="I53" s="173" t="s">
        <v>89</v>
      </c>
      <c r="J53" s="175"/>
      <c r="K53" s="177">
        <f>N51-S51</f>
        <v>18</v>
      </c>
      <c r="L53" s="177"/>
      <c r="M53" s="175"/>
      <c r="O53" s="217" t="s">
        <v>107</v>
      </c>
      <c r="P53" s="177">
        <f>K53</f>
        <v>18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(3)'!F56</f>
        <v>3</v>
      </c>
      <c r="E54" s="152">
        <v>34</v>
      </c>
      <c r="F54" s="152">
        <f t="shared" si="0"/>
        <v>9</v>
      </c>
      <c r="G54" s="152">
        <f t="shared" si="1"/>
        <v>1156</v>
      </c>
      <c r="H54" s="152">
        <f t="shared" si="2"/>
        <v>102</v>
      </c>
      <c r="I54" s="175"/>
      <c r="J54" s="175" t="s">
        <v>98</v>
      </c>
      <c r="K54" s="175">
        <f>K52-O52</f>
        <v>16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1424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(3)'!F57</f>
        <v>4</v>
      </c>
      <c r="E55" s="152">
        <v>36</v>
      </c>
      <c r="F55" s="152">
        <f t="shared" si="0"/>
        <v>16</v>
      </c>
      <c r="G55" s="152">
        <f t="shared" si="1"/>
        <v>1296</v>
      </c>
      <c r="H55" s="152">
        <f t="shared" si="2"/>
        <v>144</v>
      </c>
      <c r="I55" s="173" t="s">
        <v>89</v>
      </c>
      <c r="J55" s="177">
        <f>P53</f>
        <v>18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(3)'!F58</f>
        <v>4</v>
      </c>
      <c r="E56" s="152">
        <v>34</v>
      </c>
      <c r="F56" s="152">
        <f t="shared" si="0"/>
        <v>16</v>
      </c>
      <c r="G56" s="152">
        <f t="shared" si="1"/>
        <v>1156</v>
      </c>
      <c r="H56" s="152">
        <f t="shared" si="2"/>
        <v>136</v>
      </c>
      <c r="I56" s="175"/>
      <c r="J56" s="178">
        <f>SQRT(P54)</f>
        <v>37.7359245282264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 t="shared" ref="D57:H57" si="3">SUM(D47:D56)</f>
        <v>38</v>
      </c>
      <c r="E57" s="171">
        <f t="shared" si="3"/>
        <v>349</v>
      </c>
      <c r="F57" s="171">
        <f t="shared" si="3"/>
        <v>146</v>
      </c>
      <c r="G57" s="171">
        <f t="shared" si="3"/>
        <v>12189</v>
      </c>
      <c r="H57" s="171">
        <f t="shared" si="3"/>
        <v>1328</v>
      </c>
      <c r="I57" s="179" t="s">
        <v>89</v>
      </c>
      <c r="J57" s="180">
        <f>J55/J56</f>
        <v>0.476999046002862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122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 t="shared" ref="G60:G69" si="4">D47</f>
        <v>4</v>
      </c>
      <c r="H60" s="152">
        <f t="shared" ref="H60:H69" si="5">G60*G60</f>
        <v>16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si="4"/>
        <v>3</v>
      </c>
      <c r="H61" s="152">
        <f t="shared" si="5"/>
        <v>9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4"/>
        <v>4</v>
      </c>
      <c r="H62" s="152">
        <f t="shared" si="5"/>
        <v>16</v>
      </c>
      <c r="I62" s="173" t="s">
        <v>123</v>
      </c>
      <c r="J62" s="176" t="s">
        <v>98</v>
      </c>
      <c r="K62" s="176">
        <f>E69</f>
        <v>10</v>
      </c>
      <c r="L62" s="183" t="s">
        <v>91</v>
      </c>
      <c r="M62" s="176">
        <f>H70</f>
        <v>146</v>
      </c>
      <c r="N62" s="176" t="s">
        <v>104</v>
      </c>
      <c r="O62" s="176" t="s">
        <v>98</v>
      </c>
      <c r="P62" s="176">
        <f>G70</f>
        <v>38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4"/>
        <v>4</v>
      </c>
      <c r="H63" s="152">
        <f t="shared" si="5"/>
        <v>16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4"/>
        <v>4</v>
      </c>
      <c r="H64" s="152">
        <f t="shared" si="5"/>
        <v>16</v>
      </c>
      <c r="I64" s="173" t="s">
        <v>123</v>
      </c>
      <c r="J64" s="177">
        <f>K62*M62</f>
        <v>1460</v>
      </c>
      <c r="K64" s="177"/>
      <c r="L64" s="177"/>
      <c r="M64" s="219" t="s">
        <v>97</v>
      </c>
      <c r="N64" s="177">
        <f>P62*P62</f>
        <v>1444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4"/>
        <v>4</v>
      </c>
      <c r="H65" s="152">
        <f t="shared" si="5"/>
        <v>16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4"/>
        <v>4</v>
      </c>
      <c r="H66" s="152">
        <f t="shared" si="5"/>
        <v>16</v>
      </c>
      <c r="I66" s="173" t="s">
        <v>123</v>
      </c>
      <c r="J66" s="177">
        <f>J64-N64</f>
        <v>16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4"/>
        <v>3</v>
      </c>
      <c r="H67" s="152">
        <f t="shared" si="5"/>
        <v>9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4"/>
        <v>4</v>
      </c>
      <c r="H68" s="152">
        <f t="shared" si="5"/>
        <v>16</v>
      </c>
      <c r="I68" s="173" t="s">
        <v>123</v>
      </c>
      <c r="J68" s="188">
        <f>J66/J67</f>
        <v>0.177777777777778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4"/>
        <v>4</v>
      </c>
      <c r="H69" s="152">
        <f t="shared" si="5"/>
        <v>16</v>
      </c>
    </row>
    <row r="70" ht="25" customHeight="1" spans="5:8">
      <c r="E70" s="171" t="s">
        <v>111</v>
      </c>
      <c r="F70" s="171"/>
      <c r="G70" s="171">
        <f>SUM(G60:G69)</f>
        <v>38</v>
      </c>
      <c r="H70" s="171">
        <f>SUM(H60:H69)</f>
        <v>146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70"/>
  <sheetViews>
    <sheetView showGridLines="0" zoomScale="70" zoomScaleNormal="70" topLeftCell="A51" workbookViewId="0">
      <selection activeCell="E59" sqref="E59:Q70"/>
    </sheetView>
  </sheetViews>
  <sheetFormatPr defaultColWidth="9" defaultRowHeight="15.75"/>
  <cols>
    <col min="1" max="1" width="3.74166666666667" customWidth="1"/>
    <col min="2" max="2" width="4.625" style="2" customWidth="1"/>
    <col min="3" max="3" width="14.6333333333333" style="2" customWidth="1"/>
    <col min="4" max="5" width="8.625" style="2" customWidth="1"/>
    <col min="6" max="9" width="9" style="2"/>
    <col min="10" max="10" width="1.925" style="2" customWidth="1"/>
    <col min="11" max="11" width="2.675" style="2" customWidth="1"/>
    <col min="12" max="12" width="3.03333333333333" style="2" customWidth="1"/>
    <col min="13" max="13" width="3.74166666666667" style="2" customWidth="1"/>
    <col min="14" max="15" width="1.95833333333333" style="2" customWidth="1"/>
    <col min="16" max="16" width="4.1" style="2" customWidth="1"/>
    <col min="17" max="17" width="2.30833333333333" style="2" customWidth="1"/>
    <col min="18" max="19" width="2.625" style="2" customWidth="1"/>
    <col min="20" max="20" width="2.49166666666667" style="2" customWidth="1"/>
    <col min="21" max="21" width="7.14166666666667" style="2" customWidth="1"/>
    <col min="22" max="22" width="1.78333333333333" style="2" customWidth="1"/>
    <col min="23" max="23" width="4.1" style="158" customWidth="1"/>
    <col min="24" max="27" width="1.95833333333333" customWidth="1"/>
  </cols>
  <sheetData>
    <row r="2" spans="2:4">
      <c r="B2" s="163" t="s">
        <v>33</v>
      </c>
      <c r="C2" s="163"/>
      <c r="D2" s="163"/>
    </row>
    <row r="4" spans="2:4">
      <c r="B4" s="34" t="s">
        <v>1</v>
      </c>
      <c r="C4" s="35"/>
      <c r="D4" s="35"/>
    </row>
    <row r="5" spans="2:4">
      <c r="B5" s="37" t="s">
        <v>2</v>
      </c>
      <c r="C5" s="38"/>
      <c r="D5" s="38"/>
    </row>
    <row r="6" spans="2:4">
      <c r="B6" s="40" t="s">
        <v>3</v>
      </c>
      <c r="C6" s="40" t="s">
        <v>4</v>
      </c>
      <c r="D6" s="41" t="s">
        <v>34</v>
      </c>
    </row>
    <row r="7" spans="2:4">
      <c r="B7" s="44"/>
      <c r="C7" s="44"/>
      <c r="D7" s="45" t="s">
        <v>35</v>
      </c>
    </row>
    <row r="8" spans="2:4">
      <c r="B8" s="26">
        <v>1</v>
      </c>
      <c r="C8" s="27" t="s">
        <v>5</v>
      </c>
      <c r="D8" s="26"/>
    </row>
    <row r="9" spans="2:4">
      <c r="B9" s="26">
        <v>2</v>
      </c>
      <c r="C9" s="48" t="s">
        <v>6</v>
      </c>
      <c r="D9" s="26"/>
    </row>
    <row r="10" spans="2:4">
      <c r="B10" s="49">
        <v>3</v>
      </c>
      <c r="C10" s="27" t="s">
        <v>7</v>
      </c>
      <c r="D10" s="26" t="s">
        <v>38</v>
      </c>
    </row>
    <row r="11" spans="2:4">
      <c r="B11" s="26">
        <v>4</v>
      </c>
      <c r="C11" s="50" t="s">
        <v>8</v>
      </c>
      <c r="D11" s="26" t="s">
        <v>38</v>
      </c>
    </row>
    <row r="12" spans="2:4">
      <c r="B12" s="26">
        <v>5</v>
      </c>
      <c r="C12" s="27" t="s">
        <v>9</v>
      </c>
      <c r="D12" s="26"/>
    </row>
    <row r="13" spans="2:4">
      <c r="B13" s="26">
        <v>6</v>
      </c>
      <c r="C13" s="27" t="s">
        <v>10</v>
      </c>
      <c r="D13" s="26" t="s">
        <v>38</v>
      </c>
    </row>
    <row r="14" spans="2:4">
      <c r="B14" s="26">
        <v>7</v>
      </c>
      <c r="C14" s="50" t="s">
        <v>11</v>
      </c>
      <c r="D14" s="26" t="s">
        <v>38</v>
      </c>
    </row>
    <row r="15" spans="2:4">
      <c r="B15" s="26">
        <v>8</v>
      </c>
      <c r="C15" s="27" t="s">
        <v>12</v>
      </c>
      <c r="D15" s="26" t="s">
        <v>38</v>
      </c>
    </row>
    <row r="16" spans="2:4">
      <c r="B16" s="26">
        <v>9</v>
      </c>
      <c r="C16" s="50" t="s">
        <v>13</v>
      </c>
      <c r="D16" s="26" t="s">
        <v>38</v>
      </c>
    </row>
    <row r="17" spans="2:4">
      <c r="B17" s="26">
        <v>10</v>
      </c>
      <c r="C17" s="50" t="s">
        <v>14</v>
      </c>
      <c r="D17" s="26" t="s">
        <v>38</v>
      </c>
    </row>
    <row r="18" spans="2:4">
      <c r="B18" s="26">
        <v>11</v>
      </c>
      <c r="C18" s="50" t="s">
        <v>15</v>
      </c>
      <c r="D18" s="26" t="s">
        <v>38</v>
      </c>
    </row>
    <row r="19" spans="2:4">
      <c r="B19" s="26">
        <v>12</v>
      </c>
      <c r="C19" s="50" t="s">
        <v>16</v>
      </c>
      <c r="D19" s="26" t="s">
        <v>38</v>
      </c>
    </row>
    <row r="20" spans="2:4">
      <c r="B20" s="51">
        <v>13</v>
      </c>
      <c r="C20" s="27" t="s">
        <v>17</v>
      </c>
      <c r="D20" s="26" t="s">
        <v>38</v>
      </c>
    </row>
    <row r="21" spans="2:4">
      <c r="B21" s="51">
        <v>14</v>
      </c>
      <c r="C21" s="27" t="s">
        <v>18</v>
      </c>
      <c r="D21" s="26" t="s">
        <v>38</v>
      </c>
    </row>
    <row r="22" spans="2:4">
      <c r="B22" s="52" t="s">
        <v>19</v>
      </c>
      <c r="C22" s="53"/>
      <c r="D22" s="41" t="s">
        <v>34</v>
      </c>
    </row>
    <row r="23" spans="2:4">
      <c r="B23" s="54" t="s">
        <v>3</v>
      </c>
      <c r="C23" s="40" t="s">
        <v>4</v>
      </c>
      <c r="D23" s="45" t="s">
        <v>35</v>
      </c>
    </row>
    <row r="24" spans="2:4">
      <c r="B24" s="26">
        <v>1</v>
      </c>
      <c r="C24" s="27" t="s">
        <v>20</v>
      </c>
      <c r="D24" s="26"/>
    </row>
    <row r="25" spans="2:4">
      <c r="B25" s="26">
        <v>2</v>
      </c>
      <c r="C25" s="27" t="s">
        <v>21</v>
      </c>
      <c r="D25" s="26"/>
    </row>
    <row r="26" spans="2:4">
      <c r="B26" s="26">
        <v>3</v>
      </c>
      <c r="C26" s="50" t="s">
        <v>22</v>
      </c>
      <c r="D26" s="26" t="s">
        <v>38</v>
      </c>
    </row>
    <row r="27" spans="2:4">
      <c r="B27" s="26">
        <v>4</v>
      </c>
      <c r="C27" s="50" t="s">
        <v>23</v>
      </c>
      <c r="D27" s="26" t="s">
        <v>38</v>
      </c>
    </row>
    <row r="28" spans="2:4">
      <c r="B28" s="26">
        <v>5</v>
      </c>
      <c r="C28" s="50" t="s">
        <v>24</v>
      </c>
      <c r="D28" s="26" t="s">
        <v>38</v>
      </c>
    </row>
    <row r="29" spans="2:4">
      <c r="B29" s="26">
        <v>6</v>
      </c>
      <c r="C29" s="50" t="s">
        <v>25</v>
      </c>
      <c r="D29" s="26" t="s">
        <v>38</v>
      </c>
    </row>
    <row r="30" spans="2:4">
      <c r="B30" s="26">
        <v>7</v>
      </c>
      <c r="C30" s="50" t="s">
        <v>26</v>
      </c>
      <c r="D30" s="26" t="s">
        <v>38</v>
      </c>
    </row>
    <row r="31" spans="2:4">
      <c r="B31" s="26">
        <v>8</v>
      </c>
      <c r="C31" s="50" t="s">
        <v>27</v>
      </c>
      <c r="D31" s="26" t="s">
        <v>38</v>
      </c>
    </row>
    <row r="32" spans="2:4">
      <c r="B32" s="26">
        <v>9</v>
      </c>
      <c r="C32" s="47" t="s">
        <v>28</v>
      </c>
      <c r="D32" s="26" t="s">
        <v>38</v>
      </c>
    </row>
    <row r="33" spans="2:4">
      <c r="B33" s="26">
        <v>10</v>
      </c>
      <c r="C33" s="47" t="s">
        <v>29</v>
      </c>
      <c r="D33" s="26" t="s">
        <v>38</v>
      </c>
    </row>
    <row r="34" spans="2:4">
      <c r="B34" s="26">
        <v>11</v>
      </c>
      <c r="C34" s="47" t="s">
        <v>30</v>
      </c>
      <c r="D34" s="26" t="s">
        <v>38</v>
      </c>
    </row>
    <row r="35" spans="2:4">
      <c r="B35" s="26">
        <v>12</v>
      </c>
      <c r="C35" s="164" t="s">
        <v>31</v>
      </c>
      <c r="D35" s="26" t="s">
        <v>38</v>
      </c>
    </row>
    <row r="36" spans="2:4">
      <c r="B36" s="26">
        <v>13</v>
      </c>
      <c r="C36" s="47" t="s">
        <v>32</v>
      </c>
      <c r="D36" s="26" t="s">
        <v>38</v>
      </c>
    </row>
    <row r="37" spans="2:4">
      <c r="B37" s="165"/>
      <c r="C37" s="166"/>
      <c r="D37" s="165"/>
    </row>
    <row r="38" spans="2:2">
      <c r="B38" s="2" t="s">
        <v>39</v>
      </c>
    </row>
    <row r="40" spans="2:3">
      <c r="B40" s="167" t="s">
        <v>35</v>
      </c>
      <c r="C40" s="216" t="s">
        <v>40</v>
      </c>
    </row>
    <row r="41" spans="2:2">
      <c r="B41" s="167"/>
    </row>
    <row r="42" spans="2:3">
      <c r="B42" s="167" t="s">
        <v>36</v>
      </c>
      <c r="C42" s="216" t="s">
        <v>41</v>
      </c>
    </row>
    <row r="43" spans="2:2">
      <c r="B43" s="167"/>
    </row>
    <row r="44" spans="2:3">
      <c r="B44" s="167" t="s">
        <v>37</v>
      </c>
      <c r="C44" s="216" t="s">
        <v>42</v>
      </c>
    </row>
    <row r="46" ht="35" customHeight="1" spans="2:8">
      <c r="B46" s="168" t="s">
        <v>3</v>
      </c>
      <c r="C46" s="169" t="s">
        <v>80</v>
      </c>
      <c r="D46" s="170" t="s">
        <v>124</v>
      </c>
      <c r="E46" s="170" t="s">
        <v>82</v>
      </c>
      <c r="F46" s="143" t="s">
        <v>83</v>
      </c>
      <c r="G46" s="143" t="s">
        <v>84</v>
      </c>
      <c r="H46" s="143" t="s">
        <v>85</v>
      </c>
    </row>
    <row r="47" ht="25" customHeight="1" spans="2:8">
      <c r="B47" s="26">
        <v>1</v>
      </c>
      <c r="C47" s="26" t="s">
        <v>86</v>
      </c>
      <c r="D47" s="26">
        <f>'TAHAP2 (3)'!G49</f>
        <v>4</v>
      </c>
      <c r="E47" s="152">
        <v>35</v>
      </c>
      <c r="F47" s="152">
        <f t="shared" ref="F47:F56" si="0">D47*D47</f>
        <v>16</v>
      </c>
      <c r="G47" s="152">
        <f t="shared" ref="G47:G56" si="1">E47*E47</f>
        <v>1225</v>
      </c>
      <c r="H47" s="152">
        <f t="shared" ref="H47:H56" si="2">D47*E47</f>
        <v>140</v>
      </c>
    </row>
    <row r="48" ht="25" customHeight="1" spans="2:8">
      <c r="B48" s="26">
        <v>2</v>
      </c>
      <c r="C48" s="26" t="s">
        <v>87</v>
      </c>
      <c r="D48" s="26">
        <f>'TAHAP2 (3)'!G50</f>
        <v>3</v>
      </c>
      <c r="E48" s="152">
        <v>34</v>
      </c>
      <c r="F48" s="152">
        <f t="shared" si="0"/>
        <v>9</v>
      </c>
      <c r="G48" s="152">
        <f t="shared" si="1"/>
        <v>1156</v>
      </c>
      <c r="H48" s="152">
        <f t="shared" si="2"/>
        <v>102</v>
      </c>
    </row>
    <row r="49" ht="25" customHeight="1" spans="2:24">
      <c r="B49" s="26">
        <v>3</v>
      </c>
      <c r="C49" s="26" t="s">
        <v>88</v>
      </c>
      <c r="D49" s="26">
        <f>'TAHAP2 (3)'!G51</f>
        <v>4</v>
      </c>
      <c r="E49" s="152">
        <v>35</v>
      </c>
      <c r="F49" s="152">
        <f t="shared" si="0"/>
        <v>16</v>
      </c>
      <c r="G49" s="152">
        <f t="shared" si="1"/>
        <v>1225</v>
      </c>
      <c r="H49" s="152">
        <f t="shared" si="2"/>
        <v>140</v>
      </c>
      <c r="I49" s="167" t="s">
        <v>89</v>
      </c>
      <c r="J49" s="172"/>
      <c r="K49" s="172"/>
      <c r="L49" s="160" t="s">
        <v>90</v>
      </c>
      <c r="M49" s="156">
        <f>B56</f>
        <v>10</v>
      </c>
      <c r="N49" s="160" t="s">
        <v>91</v>
      </c>
      <c r="O49" s="156">
        <f>H57</f>
        <v>1190</v>
      </c>
      <c r="P49" s="156"/>
      <c r="Q49" s="160" t="s">
        <v>92</v>
      </c>
      <c r="R49" s="156">
        <f>D57</f>
        <v>34</v>
      </c>
      <c r="S49" s="160" t="s">
        <v>93</v>
      </c>
      <c r="T49" s="156">
        <f>E57</f>
        <v>349</v>
      </c>
      <c r="U49" s="156"/>
      <c r="V49" s="160" t="s">
        <v>94</v>
      </c>
      <c r="W49" s="156"/>
      <c r="X49" s="80"/>
    </row>
    <row r="50" ht="25" customHeight="1" spans="2:26">
      <c r="B50" s="26">
        <v>4</v>
      </c>
      <c r="C50" s="26" t="s">
        <v>95</v>
      </c>
      <c r="D50" s="26">
        <f>'TAHAP2 (3)'!G52</f>
        <v>4</v>
      </c>
      <c r="E50" s="152">
        <v>35</v>
      </c>
      <c r="F50" s="152">
        <f t="shared" si="0"/>
        <v>16</v>
      </c>
      <c r="G50" s="152">
        <f t="shared" si="1"/>
        <v>1225</v>
      </c>
      <c r="H50" s="152">
        <f t="shared" si="2"/>
        <v>140</v>
      </c>
      <c r="I50" s="167"/>
      <c r="J50" s="173" t="s">
        <v>96</v>
      </c>
      <c r="K50" s="174">
        <f>B56</f>
        <v>10</v>
      </c>
      <c r="L50" s="173" t="s">
        <v>91</v>
      </c>
      <c r="M50" s="173">
        <f>F57</f>
        <v>120</v>
      </c>
      <c r="N50" s="217" t="s">
        <v>97</v>
      </c>
      <c r="O50" s="175" t="s">
        <v>98</v>
      </c>
      <c r="P50" s="173">
        <f>D57</f>
        <v>34</v>
      </c>
      <c r="Q50" s="175" t="s">
        <v>99</v>
      </c>
      <c r="R50" s="175" t="s">
        <v>100</v>
      </c>
      <c r="S50" s="175">
        <f>B56</f>
        <v>10</v>
      </c>
      <c r="T50" s="175" t="s">
        <v>91</v>
      </c>
      <c r="U50" s="174">
        <f>G57</f>
        <v>12189</v>
      </c>
      <c r="V50" s="218" t="s">
        <v>101</v>
      </c>
      <c r="W50" s="174">
        <f>E57</f>
        <v>349</v>
      </c>
      <c r="X50" s="175" t="s">
        <v>102</v>
      </c>
      <c r="Y50" s="186"/>
      <c r="Z50" s="186"/>
    </row>
    <row r="51" ht="25" customHeight="1" spans="2:26">
      <c r="B51" s="26">
        <v>5</v>
      </c>
      <c r="C51" s="26" t="s">
        <v>103</v>
      </c>
      <c r="D51" s="26">
        <f>'TAHAP2 (3)'!G53</f>
        <v>4</v>
      </c>
      <c r="E51" s="152">
        <v>37</v>
      </c>
      <c r="F51" s="152">
        <f t="shared" si="0"/>
        <v>16</v>
      </c>
      <c r="G51" s="152">
        <f t="shared" si="1"/>
        <v>1369</v>
      </c>
      <c r="H51" s="152">
        <f t="shared" si="2"/>
        <v>148</v>
      </c>
      <c r="I51" s="173" t="s">
        <v>89</v>
      </c>
      <c r="J51" s="160"/>
      <c r="K51" s="160"/>
      <c r="L51" s="160"/>
      <c r="M51" s="176" t="s">
        <v>98</v>
      </c>
      <c r="N51" s="177">
        <f>B56*H57</f>
        <v>11900</v>
      </c>
      <c r="O51" s="177"/>
      <c r="P51" s="177"/>
      <c r="Q51" s="177" t="s">
        <v>104</v>
      </c>
      <c r="R51" s="176" t="s">
        <v>98</v>
      </c>
      <c r="S51" s="177">
        <f>D57*E57</f>
        <v>11866</v>
      </c>
      <c r="T51" s="177"/>
      <c r="U51" s="177"/>
      <c r="V51" s="183" t="s">
        <v>94</v>
      </c>
      <c r="W51" s="183"/>
      <c r="X51" s="185"/>
      <c r="Y51" s="185"/>
      <c r="Z51" s="185"/>
    </row>
    <row r="52" ht="25" customHeight="1" spans="2:26">
      <c r="B52" s="26">
        <v>6</v>
      </c>
      <c r="C52" s="26" t="s">
        <v>105</v>
      </c>
      <c r="D52" s="26">
        <f>'TAHAP2 (3)'!G54</f>
        <v>4</v>
      </c>
      <c r="E52" s="152">
        <v>35</v>
      </c>
      <c r="F52" s="152">
        <f t="shared" si="0"/>
        <v>16</v>
      </c>
      <c r="G52" s="152">
        <f t="shared" si="1"/>
        <v>1225</v>
      </c>
      <c r="H52" s="152">
        <f t="shared" si="2"/>
        <v>140</v>
      </c>
      <c r="J52" s="175" t="s">
        <v>98</v>
      </c>
      <c r="K52" s="174">
        <f>B56*F57</f>
        <v>1200</v>
      </c>
      <c r="L52" s="174"/>
      <c r="M52" s="174"/>
      <c r="N52" s="217" t="s">
        <v>97</v>
      </c>
      <c r="O52" s="174">
        <f>D57*D57</f>
        <v>1156</v>
      </c>
      <c r="P52" s="174"/>
      <c r="Q52" s="174"/>
      <c r="R52" s="175" t="s">
        <v>93</v>
      </c>
      <c r="S52" s="174">
        <f>B56*G57</f>
        <v>121890</v>
      </c>
      <c r="T52" s="174"/>
      <c r="U52" s="174"/>
      <c r="V52" s="217" t="s">
        <v>97</v>
      </c>
      <c r="W52" s="174">
        <f>E57*E57</f>
        <v>121801</v>
      </c>
      <c r="X52" s="174"/>
      <c r="Y52" s="174"/>
      <c r="Z52" s="186" t="s">
        <v>94</v>
      </c>
    </row>
    <row r="53" ht="25" customHeight="1" spans="2:29">
      <c r="B53" s="26">
        <v>7</v>
      </c>
      <c r="C53" s="26" t="s">
        <v>106</v>
      </c>
      <c r="D53" s="26">
        <f>'TAHAP2 (3)'!G55</f>
        <v>3</v>
      </c>
      <c r="E53" s="152">
        <v>34</v>
      </c>
      <c r="F53" s="152">
        <f t="shared" si="0"/>
        <v>9</v>
      </c>
      <c r="G53" s="152">
        <f t="shared" si="1"/>
        <v>1156</v>
      </c>
      <c r="H53" s="152">
        <f t="shared" si="2"/>
        <v>102</v>
      </c>
      <c r="I53" s="173" t="s">
        <v>89</v>
      </c>
      <c r="J53" s="175"/>
      <c r="K53" s="177">
        <f>N51-S51</f>
        <v>34</v>
      </c>
      <c r="L53" s="177"/>
      <c r="M53" s="175"/>
      <c r="O53" s="217" t="s">
        <v>107</v>
      </c>
      <c r="P53" s="177">
        <f>K53</f>
        <v>34</v>
      </c>
      <c r="Q53" s="177"/>
      <c r="R53" s="175"/>
      <c r="S53" s="175"/>
      <c r="T53" s="175"/>
      <c r="U53" s="175"/>
      <c r="V53" s="175"/>
      <c r="W53" s="174"/>
      <c r="X53" s="186"/>
      <c r="Y53" s="186"/>
      <c r="Z53" s="186"/>
      <c r="AA53" s="186"/>
      <c r="AB53" s="186"/>
      <c r="AC53" s="186"/>
    </row>
    <row r="54" ht="25" customHeight="1" spans="2:29">
      <c r="B54" s="26">
        <v>8</v>
      </c>
      <c r="C54" s="26" t="s">
        <v>108</v>
      </c>
      <c r="D54" s="26">
        <f>'TAHAP2 (3)'!G56</f>
        <v>2</v>
      </c>
      <c r="E54" s="152">
        <v>34</v>
      </c>
      <c r="F54" s="152">
        <f t="shared" si="0"/>
        <v>4</v>
      </c>
      <c r="G54" s="152">
        <f t="shared" si="1"/>
        <v>1156</v>
      </c>
      <c r="H54" s="152">
        <f t="shared" si="2"/>
        <v>68</v>
      </c>
      <c r="I54" s="175"/>
      <c r="J54" s="175" t="s">
        <v>98</v>
      </c>
      <c r="K54" s="175">
        <f>K52-O52</f>
        <v>44</v>
      </c>
      <c r="L54" s="175" t="s">
        <v>93</v>
      </c>
      <c r="M54" s="175">
        <f>S52-W52</f>
        <v>89</v>
      </c>
      <c r="N54" s="175" t="s">
        <v>94</v>
      </c>
      <c r="O54" s="175"/>
      <c r="P54" s="174">
        <f>K54*M54</f>
        <v>3916</v>
      </c>
      <c r="Q54" s="174"/>
      <c r="R54" s="175"/>
      <c r="S54" s="175"/>
      <c r="T54" s="175"/>
      <c r="U54" s="175"/>
      <c r="V54" s="175"/>
      <c r="W54" s="174"/>
      <c r="X54" s="186"/>
      <c r="Y54" s="186"/>
      <c r="Z54" s="186"/>
      <c r="AA54" s="186"/>
      <c r="AB54" s="186"/>
      <c r="AC54" s="186"/>
    </row>
    <row r="55" ht="25" customHeight="1" spans="2:29">
      <c r="B55" s="26">
        <v>9</v>
      </c>
      <c r="C55" s="26" t="s">
        <v>109</v>
      </c>
      <c r="D55" s="26">
        <f>'TAHAP2 (3)'!G57</f>
        <v>3</v>
      </c>
      <c r="E55" s="152">
        <v>36</v>
      </c>
      <c r="F55" s="152">
        <f t="shared" si="0"/>
        <v>9</v>
      </c>
      <c r="G55" s="152">
        <f t="shared" si="1"/>
        <v>1296</v>
      </c>
      <c r="H55" s="152">
        <f t="shared" si="2"/>
        <v>108</v>
      </c>
      <c r="I55" s="173" t="s">
        <v>89</v>
      </c>
      <c r="J55" s="177">
        <f>P53</f>
        <v>34</v>
      </c>
      <c r="K55" s="177"/>
      <c r="L55" s="177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4"/>
      <c r="X55" s="186"/>
      <c r="Y55" s="186"/>
      <c r="Z55" s="186"/>
      <c r="AA55" s="186"/>
      <c r="AB55" s="186"/>
      <c r="AC55" s="186"/>
    </row>
    <row r="56" ht="25" customHeight="1" spans="2:29">
      <c r="B56" s="26">
        <v>10</v>
      </c>
      <c r="C56" s="26" t="s">
        <v>110</v>
      </c>
      <c r="D56" s="26">
        <f>'TAHAP2 (3)'!G58</f>
        <v>3</v>
      </c>
      <c r="E56" s="152">
        <v>34</v>
      </c>
      <c r="F56" s="152">
        <f t="shared" si="0"/>
        <v>9</v>
      </c>
      <c r="G56" s="152">
        <f t="shared" si="1"/>
        <v>1156</v>
      </c>
      <c r="H56" s="152">
        <f t="shared" si="2"/>
        <v>102</v>
      </c>
      <c r="I56" s="175"/>
      <c r="J56" s="178">
        <f>SQRT(P54)</f>
        <v>62.5779513886481</v>
      </c>
      <c r="K56" s="178"/>
      <c r="L56" s="178"/>
      <c r="M56" s="175"/>
      <c r="N56" s="175"/>
      <c r="O56" s="175"/>
      <c r="P56" s="175"/>
      <c r="Q56" s="175"/>
      <c r="R56" s="175"/>
      <c r="S56" s="175"/>
      <c r="T56" s="175"/>
      <c r="U56" s="187"/>
      <c r="V56" s="175"/>
      <c r="W56" s="174"/>
      <c r="X56" s="186"/>
      <c r="Y56" s="186"/>
      <c r="Z56" s="186"/>
      <c r="AA56" s="186"/>
      <c r="AB56" s="186"/>
      <c r="AC56" s="186"/>
    </row>
    <row r="57" ht="29" customHeight="1" spans="2:13">
      <c r="B57" s="171" t="s">
        <v>111</v>
      </c>
      <c r="C57" s="171"/>
      <c r="D57" s="171">
        <f t="shared" ref="D57:H57" si="3">SUM(D47:D56)</f>
        <v>34</v>
      </c>
      <c r="E57" s="171">
        <f t="shared" si="3"/>
        <v>349</v>
      </c>
      <c r="F57" s="171">
        <f t="shared" si="3"/>
        <v>120</v>
      </c>
      <c r="G57" s="171">
        <f t="shared" si="3"/>
        <v>12189</v>
      </c>
      <c r="H57" s="171">
        <f t="shared" si="3"/>
        <v>1190</v>
      </c>
      <c r="I57" s="179" t="s">
        <v>89</v>
      </c>
      <c r="J57" s="180">
        <f>J55/J56</f>
        <v>0.543322356285504</v>
      </c>
      <c r="K57" s="180"/>
      <c r="L57" s="180"/>
      <c r="M57" s="180"/>
    </row>
    <row r="59" ht="35" customHeight="1" spans="5:8">
      <c r="E59" s="168" t="s">
        <v>3</v>
      </c>
      <c r="F59" s="169" t="s">
        <v>112</v>
      </c>
      <c r="G59" s="170" t="s">
        <v>124</v>
      </c>
      <c r="H59" s="170" t="s">
        <v>113</v>
      </c>
    </row>
    <row r="60" ht="25" customHeight="1" spans="5:9">
      <c r="E60" s="26">
        <v>1</v>
      </c>
      <c r="F60" s="26" t="s">
        <v>86</v>
      </c>
      <c r="G60" s="26">
        <f t="shared" ref="G60:G69" si="4">D47</f>
        <v>4</v>
      </c>
      <c r="H60" s="152">
        <f t="shared" ref="H60:H69" si="5">G60*G60</f>
        <v>16</v>
      </c>
      <c r="I60" s="181" t="s">
        <v>114</v>
      </c>
    </row>
    <row r="61" ht="25" customHeight="1" spans="5:9">
      <c r="E61" s="26">
        <v>2</v>
      </c>
      <c r="F61" s="26" t="s">
        <v>87</v>
      </c>
      <c r="G61" s="26">
        <f t="shared" si="4"/>
        <v>3</v>
      </c>
      <c r="H61" s="152">
        <f t="shared" si="5"/>
        <v>9</v>
      </c>
      <c r="I61" s="182" t="s">
        <v>115</v>
      </c>
    </row>
    <row r="62" ht="25" customHeight="1" spans="5:17">
      <c r="E62" s="26">
        <v>3</v>
      </c>
      <c r="F62" s="26" t="s">
        <v>88</v>
      </c>
      <c r="G62" s="26">
        <f t="shared" si="4"/>
        <v>4</v>
      </c>
      <c r="H62" s="152">
        <f t="shared" si="5"/>
        <v>16</v>
      </c>
      <c r="I62" s="173" t="s">
        <v>125</v>
      </c>
      <c r="J62" s="176" t="s">
        <v>98</v>
      </c>
      <c r="K62" s="176">
        <f>E69</f>
        <v>10</v>
      </c>
      <c r="L62" s="183" t="s">
        <v>91</v>
      </c>
      <c r="M62" s="176">
        <f>H70</f>
        <v>120</v>
      </c>
      <c r="N62" s="176" t="s">
        <v>104</v>
      </c>
      <c r="O62" s="176" t="s">
        <v>98</v>
      </c>
      <c r="P62" s="176">
        <f>G70</f>
        <v>34</v>
      </c>
      <c r="Q62" s="176" t="s">
        <v>117</v>
      </c>
    </row>
    <row r="63" ht="25" customHeight="1" spans="5:16">
      <c r="E63" s="26">
        <v>4</v>
      </c>
      <c r="F63" s="26" t="s">
        <v>95</v>
      </c>
      <c r="G63" s="26">
        <f t="shared" si="4"/>
        <v>4</v>
      </c>
      <c r="H63" s="152">
        <f t="shared" si="5"/>
        <v>16</v>
      </c>
      <c r="M63" s="182">
        <f>E69</f>
        <v>10</v>
      </c>
      <c r="N63" s="184" t="s">
        <v>98</v>
      </c>
      <c r="O63" s="182">
        <f>E69-1</f>
        <v>9</v>
      </c>
      <c r="P63" s="182" t="s">
        <v>94</v>
      </c>
    </row>
    <row r="64" ht="25" customHeight="1" spans="5:16">
      <c r="E64" s="26">
        <v>5</v>
      </c>
      <c r="F64" s="26" t="s">
        <v>103</v>
      </c>
      <c r="G64" s="26">
        <f t="shared" si="4"/>
        <v>4</v>
      </c>
      <c r="H64" s="152">
        <f t="shared" si="5"/>
        <v>16</v>
      </c>
      <c r="I64" s="173" t="s">
        <v>125</v>
      </c>
      <c r="J64" s="177">
        <f>K62*M62</f>
        <v>1200</v>
      </c>
      <c r="K64" s="177"/>
      <c r="L64" s="177"/>
      <c r="M64" s="219" t="s">
        <v>97</v>
      </c>
      <c r="N64" s="177">
        <f>P62*P62</f>
        <v>1156</v>
      </c>
      <c r="O64" s="177"/>
      <c r="P64" s="177"/>
    </row>
    <row r="65" ht="25" customHeight="1" spans="5:14">
      <c r="E65" s="26">
        <v>6</v>
      </c>
      <c r="F65" s="26" t="s">
        <v>105</v>
      </c>
      <c r="G65" s="26">
        <f t="shared" si="4"/>
        <v>4</v>
      </c>
      <c r="H65" s="152">
        <f t="shared" si="5"/>
        <v>16</v>
      </c>
      <c r="L65" s="178">
        <f>M63*O63</f>
        <v>90</v>
      </c>
      <c r="M65" s="178"/>
      <c r="N65" s="178"/>
    </row>
    <row r="66" ht="25" customHeight="1" spans="5:13">
      <c r="E66" s="26">
        <v>7</v>
      </c>
      <c r="F66" s="26" t="s">
        <v>106</v>
      </c>
      <c r="G66" s="26">
        <f t="shared" si="4"/>
        <v>3</v>
      </c>
      <c r="H66" s="152">
        <f t="shared" si="5"/>
        <v>9</v>
      </c>
      <c r="I66" s="173" t="s">
        <v>125</v>
      </c>
      <c r="J66" s="177">
        <f>J64-N64</f>
        <v>44</v>
      </c>
      <c r="K66" s="177"/>
      <c r="L66" s="175"/>
      <c r="M66" s="175"/>
    </row>
    <row r="67" ht="25" customHeight="1" spans="5:13">
      <c r="E67" s="26">
        <v>8</v>
      </c>
      <c r="F67" s="26" t="s">
        <v>108</v>
      </c>
      <c r="G67" s="26">
        <f t="shared" si="4"/>
        <v>2</v>
      </c>
      <c r="H67" s="152">
        <f t="shared" si="5"/>
        <v>4</v>
      </c>
      <c r="J67" s="178">
        <f>L65</f>
        <v>90</v>
      </c>
      <c r="K67" s="178"/>
      <c r="L67" s="182"/>
      <c r="M67" s="182"/>
    </row>
    <row r="68" ht="25" customHeight="1" spans="5:12">
      <c r="E68" s="26">
        <v>9</v>
      </c>
      <c r="F68" s="26" t="s">
        <v>109</v>
      </c>
      <c r="G68" s="26">
        <f t="shared" si="4"/>
        <v>3</v>
      </c>
      <c r="H68" s="152">
        <f t="shared" si="5"/>
        <v>9</v>
      </c>
      <c r="I68" s="173" t="s">
        <v>125</v>
      </c>
      <c r="J68" s="188">
        <f>J66/J67</f>
        <v>0.488888888888889</v>
      </c>
      <c r="K68" s="188"/>
      <c r="L68" s="188"/>
    </row>
    <row r="69" ht="25" customHeight="1" spans="5:8">
      <c r="E69" s="26">
        <v>10</v>
      </c>
      <c r="F69" s="26" t="s">
        <v>110</v>
      </c>
      <c r="G69" s="26">
        <f t="shared" si="4"/>
        <v>3</v>
      </c>
      <c r="H69" s="152">
        <f t="shared" si="5"/>
        <v>9</v>
      </c>
    </row>
    <row r="70" ht="25" customHeight="1" spans="5:8">
      <c r="E70" s="171" t="s">
        <v>111</v>
      </c>
      <c r="F70" s="171"/>
      <c r="G70" s="171">
        <f>SUM(G60:G69)</f>
        <v>34</v>
      </c>
      <c r="H70" s="171">
        <f>SUM(H60:H69)</f>
        <v>120</v>
      </c>
    </row>
  </sheetData>
  <mergeCells count="25">
    <mergeCell ref="B2:D2"/>
    <mergeCell ref="O49:P49"/>
    <mergeCell ref="T49:U49"/>
    <mergeCell ref="N51:P51"/>
    <mergeCell ref="S51:U51"/>
    <mergeCell ref="K52:M52"/>
    <mergeCell ref="O52:Q52"/>
    <mergeCell ref="S52:U52"/>
    <mergeCell ref="W52:Y52"/>
    <mergeCell ref="K53:L53"/>
    <mergeCell ref="P53:Q53"/>
    <mergeCell ref="P54:Q54"/>
    <mergeCell ref="J55:L55"/>
    <mergeCell ref="J56:L56"/>
    <mergeCell ref="B57:C57"/>
    <mergeCell ref="J57:M57"/>
    <mergeCell ref="J64:L64"/>
    <mergeCell ref="N64:P64"/>
    <mergeCell ref="L65:N65"/>
    <mergeCell ref="J66:K66"/>
    <mergeCell ref="J67:K67"/>
    <mergeCell ref="J68:L68"/>
    <mergeCell ref="E70:F70"/>
    <mergeCell ref="B6:B7"/>
    <mergeCell ref="C6:C7"/>
  </mergeCells>
  <printOptions horizontalCentered="1"/>
  <pageMargins left="1.18110236220472" right="0.748031496062992" top="0.984251968503937" bottom="0.984251968503937" header="0.511811023622047" footer="0.511811023622047"/>
  <pageSetup paperSize="9" scale="8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TAHAP1</vt:lpstr>
      <vt:lpstr>TAHAP2</vt:lpstr>
      <vt:lpstr>TAHAP3</vt:lpstr>
      <vt:lpstr>Final (2)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TOTAL</vt:lpstr>
      <vt:lpstr>TAHAP2 (3)</vt:lpstr>
      <vt:lpstr>X5</vt:lpstr>
      <vt:lpstr>TAHAP2 (2)</vt:lpstr>
      <vt:lpstr>25 OP Final</vt:lpstr>
      <vt:lpstr>10 OP Final</vt:lpstr>
      <vt:lpstr>wawancara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Edp1</dc:creator>
  <cp:lastModifiedBy>QMSL</cp:lastModifiedBy>
  <dcterms:created xsi:type="dcterms:W3CDTF">2015-08-18T02:33:00Z</dcterms:created>
  <cp:lastPrinted>2015-09-22T05:35:00Z</cp:lastPrinted>
  <dcterms:modified xsi:type="dcterms:W3CDTF">2020-10-23T14:00:18Z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1033-11.2.0.9718</vt:lpwstr>
  </property>
</Properties>
</file>